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2330" activeTab="4"/>
  </bookViews>
  <sheets>
    <sheet name="стр.1" sheetId="9" r:id="rId1"/>
    <sheet name="стр.2_9_Разд.1_3 (2)" sheetId="11" r:id="rId2"/>
    <sheet name="стр.10_17_Разд.4" sheetId="6" r:id="rId3"/>
    <sheet name="стр.18_Разд.5" sheetId="7" r:id="rId4"/>
    <sheet name="стр.19_Разд.6" sheetId="8" r:id="rId5"/>
  </sheets>
  <definedNames>
    <definedName name="_xlnm.Print_Area" localSheetId="0">стр.1!$A$1:$EY$32</definedName>
    <definedName name="_xlnm.Print_Area" localSheetId="4">стр.19_Разд.6!$A$1:$K$25</definedName>
    <definedName name="_xlnm.Print_Area" localSheetId="1">'стр.2_9_Разд.1_3 (2)'!$A$1:$H$121</definedName>
  </definedNames>
  <calcPr calcId="145621"/>
</workbook>
</file>

<file path=xl/calcChain.xml><?xml version="1.0" encoding="utf-8"?>
<calcChain xmlns="http://schemas.openxmlformats.org/spreadsheetml/2006/main">
  <c r="M17" i="7" l="1"/>
  <c r="L17" i="7"/>
  <c r="K17" i="7"/>
  <c r="M16" i="7"/>
  <c r="L16" i="7"/>
  <c r="K16" i="7"/>
  <c r="M15" i="7"/>
  <c r="L15" i="7"/>
  <c r="K15" i="7"/>
  <c r="M14" i="7"/>
  <c r="L14" i="7"/>
  <c r="K14" i="7"/>
  <c r="L19" i="7"/>
  <c r="K13" i="7"/>
  <c r="G13" i="7"/>
  <c r="M13" i="7" s="1"/>
  <c r="F13" i="7"/>
  <c r="L13" i="7" s="1"/>
  <c r="F12" i="7"/>
  <c r="L12" i="7" s="1"/>
  <c r="H121" i="11" l="1"/>
  <c r="O22" i="7" l="1"/>
  <c r="N22" i="7"/>
  <c r="M22" i="7"/>
  <c r="L22" i="7"/>
  <c r="K22" i="7"/>
  <c r="J22" i="7"/>
  <c r="I22" i="7"/>
  <c r="H22" i="7"/>
  <c r="G22" i="7"/>
  <c r="F22" i="7"/>
  <c r="E107" i="11" l="1"/>
  <c r="G121" i="11" l="1"/>
  <c r="C107" i="11"/>
  <c r="C105" i="11" s="1"/>
  <c r="D107" i="11"/>
  <c r="D105" i="11" s="1"/>
  <c r="E105" i="11"/>
  <c r="F121" i="11"/>
  <c r="H10" i="11"/>
  <c r="E57" i="11"/>
  <c r="H107" i="11"/>
  <c r="H105" i="11" s="1"/>
  <c r="G107" i="11"/>
  <c r="G105" i="11" s="1"/>
  <c r="D83" i="11"/>
  <c r="F107" i="11"/>
  <c r="F105" i="11" s="1"/>
  <c r="E45" i="11"/>
  <c r="E60" i="11"/>
  <c r="D60" i="11"/>
  <c r="C60" i="11"/>
  <c r="D57" i="11"/>
  <c r="C57" i="11"/>
  <c r="D45" i="11"/>
  <c r="C45" i="11"/>
  <c r="G10" i="11"/>
  <c r="G8" i="11" s="1"/>
  <c r="E10" i="11"/>
  <c r="E8" i="11" s="1"/>
  <c r="C10" i="11"/>
  <c r="C8" i="11" s="1"/>
  <c r="F10" i="11"/>
  <c r="F8" i="11" s="1"/>
  <c r="D10" i="11"/>
  <c r="D8" i="11" s="1"/>
  <c r="O8" i="7"/>
  <c r="N8" i="7"/>
  <c r="I8" i="7"/>
  <c r="H8" i="7"/>
  <c r="D56" i="11" l="1"/>
  <c r="D52" i="11" s="1"/>
  <c r="D44" i="11" s="1"/>
  <c r="E56" i="11"/>
  <c r="E52" i="11" s="1"/>
  <c r="E44" i="11" s="1"/>
  <c r="C56" i="11"/>
  <c r="C52" i="11" s="1"/>
  <c r="C44" i="11" s="1"/>
  <c r="M18" i="7"/>
  <c r="M9" i="7" s="1"/>
  <c r="L18" i="7"/>
  <c r="L9" i="7" s="1"/>
  <c r="K18" i="7"/>
  <c r="K9" i="7" s="1"/>
  <c r="J18" i="7"/>
  <c r="G18" i="7"/>
  <c r="G9" i="7" s="1"/>
  <c r="F18" i="7"/>
  <c r="F9" i="7" s="1"/>
  <c r="J9" i="7"/>
  <c r="F10" i="7" l="1"/>
  <c r="F8" i="7"/>
  <c r="L10" i="7"/>
  <c r="L8" i="7"/>
  <c r="G10" i="7"/>
  <c r="G8" i="7"/>
  <c r="K8" i="7"/>
  <c r="K10" i="7"/>
  <c r="M10" i="7"/>
  <c r="M8" i="7"/>
  <c r="J10" i="7"/>
  <c r="J8" i="7"/>
  <c r="H8" i="11"/>
</calcChain>
</file>

<file path=xl/comments1.xml><?xml version="1.0" encoding="utf-8"?>
<comments xmlns="http://schemas.openxmlformats.org/spreadsheetml/2006/main">
  <authors>
    <author>Грищенко</author>
  </authors>
  <commentList>
    <comment ref="H5" authorId="0">
      <text>
        <r>
          <rPr>
            <b/>
            <sz val="9"/>
            <color indexed="81"/>
            <rFont val="Tahoma"/>
            <charset val="1"/>
          </rPr>
          <t>касса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5" authorId="0">
      <text>
        <r>
          <rPr>
            <b/>
            <sz val="9"/>
            <color indexed="81"/>
            <rFont val="Tahoma"/>
            <charset val="1"/>
          </rPr>
          <t>финансирование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Грищенко</author>
  </authors>
  <commentList>
    <comment ref="K5" authorId="0">
      <text>
        <r>
          <rPr>
            <b/>
            <sz val="9"/>
            <color indexed="81"/>
            <rFont val="Tahoma"/>
            <charset val="1"/>
          </rPr>
          <t>по актам ввода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<sst xmlns="http://schemas.openxmlformats.org/spreadsheetml/2006/main" count="1027" uniqueCount="495">
  <si>
    <t>Наименование показателей</t>
  </si>
  <si>
    <t>№ строки</t>
  </si>
  <si>
    <t>За отчетный период</t>
  </si>
  <si>
    <t>Нарастающим итогом с начала 
отчетного периода</t>
  </si>
  <si>
    <t>Федеральный бюджет</t>
  </si>
  <si>
    <t>Бюджет субъекта Российской Федерации</t>
  </si>
  <si>
    <t>Местный бюджет</t>
  </si>
  <si>
    <t>Всего учтено при формировании дорожных фондов (сумма строк 02, 22, 23)</t>
  </si>
  <si>
    <t>01</t>
  </si>
  <si>
    <t>в том числе:</t>
  </si>
  <si>
    <t>Налоговые и иные поступления в бюджет, всего (сумма строк с 03 по 21), в том числе:</t>
  </si>
  <si>
    <t>02</t>
  </si>
  <si>
    <t>03</t>
  </si>
  <si>
    <t>х</t>
  </si>
  <si>
    <t>транспортный налог</t>
  </si>
  <si>
    <t>04</t>
  </si>
  <si>
    <t>иные налоговые доходы, установленные законодательством, учитываемые при формировании дорожных фондов</t>
  </si>
  <si>
    <t>05</t>
  </si>
  <si>
    <t>06</t>
  </si>
  <si>
    <t>доходы от передачи в аренду земельных участков, расположенных в полосе отвода автомобильных дорог общего пользования</t>
  </si>
  <si>
    <t>07</t>
  </si>
  <si>
    <t>08</t>
  </si>
  <si>
    <t>доходы от платы в счет возмещения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</si>
  <si>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>09</t>
  </si>
  <si>
    <t>10</t>
  </si>
  <si>
    <t>11</t>
  </si>
  <si>
    <t>12</t>
  </si>
  <si>
    <t>13</t>
  </si>
  <si>
    <t>14</t>
  </si>
  <si>
    <t>автомобильных дорог общего пользования</t>
  </si>
  <si>
    <t>15</t>
  </si>
  <si>
    <t>16</t>
  </si>
  <si>
    <t>17</t>
  </si>
  <si>
    <t>18</t>
  </si>
  <si>
    <t>19</t>
  </si>
  <si>
    <t>прочие неналоговые доходы</t>
  </si>
  <si>
    <t>20</t>
  </si>
  <si>
    <t>доходы от возврата остатков межбюджетных трансфертов прошлых лет</t>
  </si>
  <si>
    <t>21</t>
  </si>
  <si>
    <t>Базовый объем бюджетных ассигнований дорожного фонда</t>
  </si>
  <si>
    <t>22</t>
  </si>
  <si>
    <t>Остатки бюджетных ассигнований дорожных фондов, не использованные в отчетном финансовом году</t>
  </si>
  <si>
    <t>23</t>
  </si>
  <si>
    <t>Федеральный дорожный фонд</t>
  </si>
  <si>
    <t xml:space="preserve">Дорожный фонд субъекта Российской Федерации </t>
  </si>
  <si>
    <t>Муниципальный дорожный фонд</t>
  </si>
  <si>
    <t>Израсходовано средств за отчетный период - всего (сумма строк 02, 07, 27 - 28, 32, 36 - 41), в том числе на:</t>
  </si>
  <si>
    <t>капитальный ремонт, ремонт и содержание автомобильных дорог общего пользования - всего (сумма строк 03 - 06), из них на:</t>
  </si>
  <si>
    <t>капитальный ремонт автомобильных дорог общего пользования и искусственных сооружений на них</t>
  </si>
  <si>
    <t>содержание автомобильных дорог общего пользования и искусственных сооружений на них</t>
  </si>
  <si>
    <t>иные дорожно-эксплуатационные работы, финансируемые за счет средств дорожного фонда</t>
  </si>
  <si>
    <t>разработку документации по планировке территории, проектной документации, инженерные изыскания, проведение государственной экспертизы инженерных изысканий и проектной документации,</t>
  </si>
  <si>
    <t>выплата компенсаций за ущерб собственникам сносимого жилья, недвижимости, насаждений</t>
  </si>
  <si>
    <t>выплаты компенсационного характера 
за убытки и упущенную выгоду владельцам переустраиваемых инженерных коммуникаций</t>
  </si>
  <si>
    <t>затраты, связанные с выполнением археологических раскопок в пределах строительной площадки</t>
  </si>
  <si>
    <t>плата за аренду земельного участка, предоставляемого на период проектирования 
и строительства объекта</t>
  </si>
  <si>
    <t>работы по переустройству инженерных коммуникаций</t>
  </si>
  <si>
    <t>24</t>
  </si>
  <si>
    <t>иные затраты, связанные с подготовкой территории строительства</t>
  </si>
  <si>
    <t>25</t>
  </si>
  <si>
    <t>непосредственно строительство, реконструкция автомобильных дорог общего пользования</t>
  </si>
  <si>
    <t>26</t>
  </si>
  <si>
    <t>предоставление субсидий Государственной компании «Российские автомобильные дороги» в виде имущественных взносов Российской Федерации</t>
  </si>
  <si>
    <t>27</t>
  </si>
  <si>
    <t>28</t>
  </si>
  <si>
    <t>29</t>
  </si>
  <si>
    <t>30</t>
  </si>
  <si>
    <t>31</t>
  </si>
  <si>
    <t>32</t>
  </si>
  <si>
    <t>33</t>
  </si>
  <si>
    <t>на капитальный ремонт и ремонт автомобильных дорог общего пользования населенных пунктов</t>
  </si>
  <si>
    <t>34</t>
  </si>
  <si>
    <t>35</t>
  </si>
  <si>
    <t>выполнение научно-исследовательских и опытно-конструкторских работ в области дорожного хозяйства</t>
  </si>
  <si>
    <t>36</t>
  </si>
  <si>
    <t>обеспечение транспортной безопасности объектов автомобильного транспорта и дорожного хозяйства</t>
  </si>
  <si>
    <t>37</t>
  </si>
  <si>
    <t>содержание подведомственных государственных (муниципальных) учреждений, осуществляющих управление дорожным хозяйством</t>
  </si>
  <si>
    <t>38</t>
  </si>
  <si>
    <t>осуществление иных мероприятий в отношении автомобильных дорог общего пользования, финансируемых за счет средств дорожного фонда</t>
  </si>
  <si>
    <t>39</t>
  </si>
  <si>
    <t>предоставление бюджетного кредита на строительство (реконструкцию), капитальный ремонт, ремонт 
и содержание автомобильных дорог общего пользования</t>
  </si>
  <si>
    <t>40</t>
  </si>
  <si>
    <t>41</t>
  </si>
  <si>
    <t>На начало отчетного периода</t>
  </si>
  <si>
    <t>На конец отчетного периода</t>
  </si>
  <si>
    <t>Остатки бюджетных ассигнований дорожных фондов, не использованные в отчетном финансовом году на 1 января текущего финансового года</t>
  </si>
  <si>
    <t>Объемы поступлений в бюджеты бюджетной системы и иных средств, учитываемых 
при формировании дорожных фондов</t>
  </si>
  <si>
    <t>Объем ассигнований дорожных фондов в соответствии с законами о бюджете</t>
  </si>
  <si>
    <t>Израсходовано средств - всего (сумма строк 05, 06, 10 - 16), в том числе:</t>
  </si>
  <si>
    <t>капитальный ремонт, ремонт и содержание автомобильных дорог общего пользования</t>
  </si>
  <si>
    <t>разработка проектной документации, инженерные изыскания, проведение государственной экспертизы инженерных изысканий и проектной документации</t>
  </si>
  <si>
    <t>проведение работ по подготовке территории строительства</t>
  </si>
  <si>
    <t>предоставление субсидий Государственной компании «Российские автомобильные дороги» 
в виде имущественных взносов Российской Федерации</t>
  </si>
  <si>
    <t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
или местного значения и искусственных сооружений на них</t>
  </si>
  <si>
    <t>Изменение остатка средств за отчетный период - всего (разница по строке 03 между величинами показателя на начало отчетного периода и на конец отчетного периода)</t>
  </si>
  <si>
    <t>доходы от платы в счет возмещения вреда, причиняемого автомобильным дорогам общего пользования транспортными средствами, имеющими разрешенную максимальную массу свыше 12 тонн</t>
  </si>
  <si>
    <t>доходы от платы за оказание услуг по присоединению объектов дорожного сервиса к автомобильным дорогам общего пользования</t>
  </si>
  <si>
    <t>поступления от штрафов за нарушение правил перевозки крупногабаритных и тяжеловесных грузов по автомобильным дорогам общего пользования</t>
  </si>
  <si>
    <t>поступления от штрафов за несоблюдение требований законодательства Российской Федерации о внесении платы в счет возмещения вреда, причиняемого автомобильным дорогам общего пользования, имеющими разрешенную максимальную массу  свыше 12 тонн</t>
  </si>
  <si>
    <t>поступления в виде субсидий из бюджетов бюджетной системы Российской Федерации на финансовое  обеспечение дорожной деятельности в отношении автомобильных дорог общего пользования</t>
  </si>
  <si>
    <t>безвозмездные поступления от физических и юридических лиц на финансовое обеспечение дорожной деятельности, в том числе добровольных  пожертвований, в отношении автомобильных дорог общего пользования</t>
  </si>
  <si>
    <t>денежные средства, поступающие в бюджет от уплаты неустоек (штрафов, пеней), а также от возмещения убытков государственного заказчика, взысканных в установленном порядке в связи с нарушением исполнителем (подрядчиком) условий государственного контракта или иных договоров, финансируемых за счет средств дорожного фонда, или в связи с уклонением от заключения таких контракта или иных договоров</t>
  </si>
  <si>
    <t>денежные средства, внесенные участником конкурса или аукциона, проводимых в целях заключения  государственного контракта, финансируемого за счет средств дорожного фонда, в качестве обеспечения заявки на участие в таком конкурсе или аукционе в случае уклонения участника конкурса или аукциона от заключения такого контракта и в иных случаях, установленных законодательством Российской Федерации</t>
  </si>
  <si>
    <t>затраты, связанные с оплатой работ (услуг), выполняемых коммунальными и эксплуатационными организациями, по выдаче исходных данных на проектирование, технических условий и требований на присоединение проектируемых объектов к инженерным сетям и коммуникациям</t>
  </si>
  <si>
    <t>затраты, связанные с выполнением по требованию органов местного самоуправления исполнительной контрольной съемки построенных инженерных сетей</t>
  </si>
  <si>
    <t>строительство жилья для жителей домов, попадающих в зону строительных работ или санитарную защитную зону и сносимых при строительстве автомобильной дороги</t>
  </si>
  <si>
    <t>предоставление субсидий бюджетам субъектов Российской Федерации на софинансирование строительства и реконструкции автомобильных дорог  общего пользования регионального или местного значения и искусственных сооружений на них - всего (сумма строк 29 - 31), в том числе:</t>
  </si>
  <si>
    <t>предоставление субсидий из дорожного фонда субъекта Российской Федерации местным бюджетам на софинансирование строительства и реконструкции,  капитального ремонта и ремонта автомобильных дорог общего пользования местного значения и искусственных сооружений на них, а также на капитальный ремонт и ремонт дворовых территорий многоквартирных домов, проездов к дворовым территориям многоквартирных домов населенных пунктов – всего (сумма строк 33 - 35), из них:</t>
  </si>
  <si>
    <t>на проектирование и строительство (реконструкцию)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</t>
  </si>
  <si>
    <t>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</si>
  <si>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Федерального дорожного фонда, дорожных фондов субъектов Российской Федерации, муниципальных дорожных фондов</t>
  </si>
  <si>
    <t>по направлениям</t>
  </si>
  <si>
    <t>Код по ОКЕИ: тысяча рублей - 384 (с одним десятичным знаком)</t>
  </si>
  <si>
    <t>Раздел 4. Результаты деятельности дорожных фондов*</t>
  </si>
  <si>
    <t>Коды по ОКЕИ: километр - 008; погонный метр - 018; метр квадратный - 055; гектар - 059; процент - 744; штука - 796</t>
  </si>
  <si>
    <t>Единица измере-ния</t>
  </si>
  <si>
    <t>За отчетный год на сети автомобильных дорог общего пользования</t>
  </si>
  <si>
    <t xml:space="preserve">федерального значения </t>
  </si>
  <si>
    <t>регионального 
или межмуници-пального значения</t>
  </si>
  <si>
    <t>местного значения</t>
  </si>
  <si>
    <t xml:space="preserve">Протяженность автомобильных дорог, соответствующих нормативным требованиям к транспортно-эксплуатационным показателям </t>
  </si>
  <si>
    <t>на конец года, предшествующего отчетному году</t>
  </si>
  <si>
    <t>км</t>
  </si>
  <si>
    <t>на конец отчетного года</t>
  </si>
  <si>
    <t>Доля протяженности автомобильных дорог, соответствующих нормативным требованиям 
к транспортно-эксплуатационным показателям</t>
  </si>
  <si>
    <t>%</t>
  </si>
  <si>
    <t xml:space="preserve">Протяженность автомобильных дорог, обслуживающих движение в режиме перегрузки </t>
  </si>
  <si>
    <t xml:space="preserve">Доля протяженности автомобильных дорог, обслуживающих движение в режиме перегрузки </t>
  </si>
  <si>
    <t xml:space="preserve">Протяженность автомобильных дорог, обеспечивающих пропуск транспортных средств с нагрузкой 
на ось 10 тонн 
</t>
  </si>
  <si>
    <t>Протяженность автомобильных дорог, обеспечивающих пропуск транспортных средств с нагрузкой 
на ось 11,5 тонны</t>
  </si>
  <si>
    <t>* Заполняется по итогам за год.</t>
  </si>
  <si>
    <t>Коды по ОКЕИ: километр - 008; погонный метр - 018; метр квадратный - 055; гектар - 059; процент - 744; штука - 79</t>
  </si>
  <si>
    <t>Протяженность автомобильных дорог, находящихся в строительстве и реконструкции</t>
  </si>
  <si>
    <t>из строки 01 - протяженность автомобильных дорог, введенных в эксплуатацию после строительства и реконструкции, - всего (сумма строк 03, 04, 05), в том числе:</t>
  </si>
  <si>
    <t>с усовершенствованным типом покрытия</t>
  </si>
  <si>
    <t>с покрытием переходного типа</t>
  </si>
  <si>
    <t>грунтовых</t>
  </si>
  <si>
    <t>Протяженность твердых типов покрытия автомобильных дорог, введенных в эксплуатацию после строительства и реконструкции, в однополосном исчислении</t>
  </si>
  <si>
    <t>Общая площадь твердых типов покрытия дорог, введенная в эксплуатацию после строительства 
и реконструкции, - всего (сумма строк 08, 09), в том числе:</t>
  </si>
  <si>
    <r>
      <t>тыс. м</t>
    </r>
    <r>
      <rPr>
        <vertAlign val="superscript"/>
        <sz val="10"/>
        <rFont val="Times New Roman"/>
        <family val="1"/>
        <charset val="204"/>
      </rPr>
      <t>2</t>
    </r>
  </si>
  <si>
    <t>Протяженность автозимников, эксплуатируемых в отчетный период</t>
  </si>
  <si>
    <t>Количество мостов, путепроводов, эстакад, находящихся в строительстве и реконструкции</t>
  </si>
  <si>
    <t>шт.</t>
  </si>
  <si>
    <t>из строки 11 - количество мостов, путепроводов, эстакад, введенных в эксплуатацию после строительства и реконструкции, - всего (сумма строк 13, 14, 15), в том числе:</t>
  </si>
  <si>
    <t>капитальных мостов, путепроводов, эстакад</t>
  </si>
  <si>
    <t>деревянных мостов, путепроводов, эстакад</t>
  </si>
  <si>
    <t>понтонных и наплавных мостов</t>
  </si>
  <si>
    <t>Длина мостов, путепроводов, эстакад, находящихся в строительстве и реконструкции</t>
  </si>
  <si>
    <t>пог. м</t>
  </si>
  <si>
    <t>из строки 16 - длина мостов, путепроводов, эстакад, введенных в эксплуатацию после строительства и реконструкции, - всего (сумма строк 18, 19, 20), в том числе:</t>
  </si>
  <si>
    <t>Протяженность мостов, путепроводов, эстакад, введенных в эксплуатацию после строительства 
и реконструкции, приведенная к однополосному исчислению</t>
  </si>
  <si>
    <t>Общая площадь мостов, путепроводов, эстакад, введенных в эксплуатацию после строительства 
и реконструкции, - всего (сумма строк 23, 24, 25), в том числе:</t>
  </si>
  <si>
    <r>
      <t>м</t>
    </r>
    <r>
      <rPr>
        <vertAlign val="superscript"/>
        <sz val="10"/>
        <rFont val="Times New Roman"/>
        <family val="1"/>
        <charset val="204"/>
      </rPr>
      <t>2</t>
    </r>
  </si>
  <si>
    <t>Количество тоннелей автомобильных, находящихся в строительстве и реконструкции</t>
  </si>
  <si>
    <t>из строки 26 - количество тоннелей автомобильных, введенных в эксплуатацию после строительства и реконструкции</t>
  </si>
  <si>
    <t>Общая площадь проезжей части в тоннелях автомобильных, введенных в эксплуатацию после строительства и реконструкции</t>
  </si>
  <si>
    <t>Количество пешеходных переходов в разных уровнях, введенных в эксплуатацию после строительства и реконструкции, - всего (сумма строк 30, 31), в том числе:</t>
  </si>
  <si>
    <t>надземных</t>
  </si>
  <si>
    <t>подземных</t>
  </si>
  <si>
    <t>Протяженность пешеходных переходов в разных уровнях, введенных в эксплуатацию после строительства и реконструкции, - всего (сумма строк 33, 34), в том числе:</t>
  </si>
  <si>
    <t xml:space="preserve">Площадь пешеходных переходов в разных уровнях, введенных в эксплуатацию после строительства 
и реконструкции, - всего (сумма строк 36, 37), в том числе: </t>
  </si>
  <si>
    <t>Количество труб водопропускных, введенных в эксплуатацию после строительства и реконструкции</t>
  </si>
  <si>
    <t>из строки 38 - труб водопропускных, имеющих диаметр (для круглых труб) или ширину лотка более 
двух метров</t>
  </si>
  <si>
    <t>Общая длина труб водопропускных, введенных в эксплуатацию после строительства и реконструкции</t>
  </si>
  <si>
    <t>из строки 40 - труб водопропускных, имеющих диаметр (для круглых труб) или ширину лотка более 
двух метров</t>
  </si>
  <si>
    <t>Общая длина защитных дорожных сооружений, введенных в эксплуатацию после строительства 
и реконструкции, - всего (сумма строк 43, 44, 45), в том числе:</t>
  </si>
  <si>
    <t>42</t>
  </si>
  <si>
    <t>шумозащитных сооружений</t>
  </si>
  <si>
    <t>43</t>
  </si>
  <si>
    <t>озеленения, имеющего защитное значение</t>
  </si>
  <si>
    <t>44</t>
  </si>
  <si>
    <t>устройств, предназначенных для защиты автомобильных дорог от снежных лавин, селей, камнепадов и т.д.</t>
  </si>
  <si>
    <t>45</t>
  </si>
  <si>
    <t>Общая длина подпорных стен, введенных в эксплуатацию после строительства и реконструкции</t>
  </si>
  <si>
    <t>46</t>
  </si>
  <si>
    <t>Общая площадь внешней поверхности подпорных стен, введенных в эксплуатацию после строительства и реконструкции</t>
  </si>
  <si>
    <t>47</t>
  </si>
  <si>
    <t>Протяженность линий искусственного электрического освещения автомобильных дорог, введенных 
в эксплуатацию после строительства и реконструкции</t>
  </si>
  <si>
    <t>48</t>
  </si>
  <si>
    <t>Протяженность линий энергоснабжения для линий искусственного электрического освещения автомобильных дорог, введенных в эксплуатацию после строительства и реконструкции</t>
  </si>
  <si>
    <t>49</t>
  </si>
  <si>
    <t>Количество трансформаторных подстанций для линий искусственного электрического освещения автомобильных дорог, введенных в эксплуатацию после строительства и реконструкции</t>
  </si>
  <si>
    <t>50</t>
  </si>
  <si>
    <t>Количество зданий, введенных в эксплуатацию после строительства и реконструкции</t>
  </si>
  <si>
    <t>51</t>
  </si>
  <si>
    <t>из строки 51 - пунктов весового и габаритного контроля транспортных средств, имеющих оборудование для осуществления указанного контроля</t>
  </si>
  <si>
    <t>52</t>
  </si>
  <si>
    <t>из строки 51 - административных зданий</t>
  </si>
  <si>
    <t>53</t>
  </si>
  <si>
    <t>Протяженность построенных и реконструированных ограждений барьерных на автомобильных дорогах</t>
  </si>
  <si>
    <t>54</t>
  </si>
  <si>
    <t>из строки 54 - ограждение барьерное из бетона, аналогичное типу Нью-Джерси</t>
  </si>
  <si>
    <t>55</t>
  </si>
  <si>
    <t>Площадь земельных участков, отведенная для строительства и реконструкции автомобильных дорог</t>
  </si>
  <si>
    <t>56</t>
  </si>
  <si>
    <t>га</t>
  </si>
  <si>
    <t>Общая площадь в жилых домах, построенных и приобретенных для переселения жителей домов, сносимых при строительстве и реконструкции автомобильных дорог</t>
  </si>
  <si>
    <t>57</t>
  </si>
  <si>
    <t>Протяженность кабельных и воздушных электрических линий напряжением до 35 кв, переустроенных (вынесенных из зоны строительства), при строительстве и реконструкции автомобильных дорог</t>
  </si>
  <si>
    <t>58</t>
  </si>
  <si>
    <t>Протяженность кабельных и воздушных линий электропередач напряжением 35 - 500 кв, переустроенных (вынесенных из зоны строительства), при строительстве и реконструкции автомобильных дорог</t>
  </si>
  <si>
    <t>59</t>
  </si>
  <si>
    <t>Протяженность трубопроводов, переустроенных (вынесенных из зоны строительства), при строительстве и реконструкции автомобильных дорог</t>
  </si>
  <si>
    <t>60</t>
  </si>
  <si>
    <t>из строки 60 - трубопроводы высокого давления</t>
  </si>
  <si>
    <t>61</t>
  </si>
  <si>
    <t>Протяженность линий контактной сети железных дорог, переустроенных, при строительстве 
и реконструкции автомобильных дорог</t>
  </si>
  <si>
    <t>62</t>
  </si>
  <si>
    <t>Количество построенных и реконструированных примыканий и пересечений автомобильных дорог 
в одном уровне</t>
  </si>
  <si>
    <t>63</t>
  </si>
  <si>
    <t>Количество построенных и реконструированных транспортных развязок в разных уровнях 
на пересечениях автомобильных дорог</t>
  </si>
  <si>
    <t>64</t>
  </si>
  <si>
    <t>из строки 64 - транспортные развязки в разных уровнях на пересечениях автомобильных дорог
с двумя и более путепроводами и тоннелями</t>
  </si>
  <si>
    <t>65</t>
  </si>
  <si>
    <t>Количество построенных и реконструированных дорожных светофорных объектов</t>
  </si>
  <si>
    <t>66</t>
  </si>
  <si>
    <t>Протяженность построенных и реконструированных велосипедных дорожек</t>
  </si>
  <si>
    <t>67</t>
  </si>
  <si>
    <t>Протяженность построенных и реконструированных тротуаров и пешеходных дорожек</t>
  </si>
  <si>
    <t>68</t>
  </si>
  <si>
    <t>Количество построенных и реконструированных железнодорожных переездов в одном уровне</t>
  </si>
  <si>
    <t>69</t>
  </si>
  <si>
    <t>из строки 69 - оборудовано автоматическими шлагбаумами</t>
  </si>
  <si>
    <t>70</t>
  </si>
  <si>
    <t>из строки 69 - оборудовано заградительными устройствами</t>
  </si>
  <si>
    <t>71</t>
  </si>
  <si>
    <t>Протяженность автомобильных дорог, находящихся в капитальном ремонте и ремонте</t>
  </si>
  <si>
    <t>72</t>
  </si>
  <si>
    <t>из строки 72 - протяженность автомобильных дорог, введенных в эксплуатацию после капитального 
ремонта и ремонта, - всего (сумма строк 74, 75), в том числе:</t>
  </si>
  <si>
    <t>73</t>
  </si>
  <si>
    <t>после капитального ремонта</t>
  </si>
  <si>
    <t>74</t>
  </si>
  <si>
    <t>после ремонта</t>
  </si>
  <si>
    <t>75</t>
  </si>
  <si>
    <t>Протяженность твердых типов покрытия автомобильных дорог, введенных в эксплуатацию после капитального ремонта и ремонта, приведенная к однополосному исчислению, - всего 
(сумма строк 77, 78), в том числе:</t>
  </si>
  <si>
    <t>76</t>
  </si>
  <si>
    <t>77</t>
  </si>
  <si>
    <t>78</t>
  </si>
  <si>
    <t>Общая площадь твердых типов покрытия дорог, введенная в эксплуатацию после капитального ремонта и ремонта, - всего (сумма строк 80, 81), в том числе:</t>
  </si>
  <si>
    <t>79</t>
  </si>
  <si>
    <t>80</t>
  </si>
  <si>
    <t>81</t>
  </si>
  <si>
    <t>Количество мостов, путепроводов, эстакад, находящихся в капитальном ремонте и ремонте</t>
  </si>
  <si>
    <t>82</t>
  </si>
  <si>
    <t>из строки 82 - количество мостов, путепроводов, эстакад, введенных в эксплуатацию после капитального ремонта и ремонта, - всего (сумма строк 84, 85), в том числе:</t>
  </si>
  <si>
    <t>83</t>
  </si>
  <si>
    <t>84</t>
  </si>
  <si>
    <t>85</t>
  </si>
  <si>
    <t>Длина мостов, путепроводов, эстакад, находящихся в капитальном ремонте и ремонте</t>
  </si>
  <si>
    <t>86</t>
  </si>
  <si>
    <t>из строки 86 - длина мостов, путепроводов, эстакад, введенных в эксплуатацию после капитального ремонта и ремонта, - всего (сумма строк 88, 89), в том числе:</t>
  </si>
  <si>
    <t>87</t>
  </si>
  <si>
    <t>88</t>
  </si>
  <si>
    <t>89</t>
  </si>
  <si>
    <t>Общая площадь мостов, путепроводов, эстакад, введенных в эксплуатацию после капитального ремонта и ремонта, приведенная к однополосному исчислению, - всего (сумма строк 91, 92), в том числе:</t>
  </si>
  <si>
    <t>90</t>
  </si>
  <si>
    <t>91</t>
  </si>
  <si>
    <t>92</t>
  </si>
  <si>
    <t>Общая площадь мостов, путепроводов, эстакад, введенных в эксплуатацию после капитального ремонта и ремонта, - всего (сумма строк 94, 95), в том числе:</t>
  </si>
  <si>
    <t>93</t>
  </si>
  <si>
    <t>94</t>
  </si>
  <si>
    <t>95</t>
  </si>
  <si>
    <t>Количество тоннелей автомобильных, находящихся в капитальном ремонте и ремонте</t>
  </si>
  <si>
    <t>96</t>
  </si>
  <si>
    <t>из строки 96 - количество тоннелей автомобильных, введенных в эксплуатацию после капитального ремонта и ремонта, - всего (сумма строк 98, 99), в том числе:</t>
  </si>
  <si>
    <t>97</t>
  </si>
  <si>
    <t>98</t>
  </si>
  <si>
    <t>99</t>
  </si>
  <si>
    <t>Общая площадь проезжей части в тоннелях автомобильных, введенных в эксплуатацию после капитального ремонта и ремонта, - всего (сумма строк 101, 102), в том числе:</t>
  </si>
  <si>
    <t>100</t>
  </si>
  <si>
    <t>101</t>
  </si>
  <si>
    <t>102</t>
  </si>
  <si>
    <t>Количество пешеходных переходов в разных уровнях, введенных в эксплуатацию после капитального ремонта и ремонта, - всего (сумма строк 104, 105), в том числе:</t>
  </si>
  <si>
    <t>103</t>
  </si>
  <si>
    <t>104</t>
  </si>
  <si>
    <t>105</t>
  </si>
  <si>
    <t>Протяженность пешеходных переходов в разных уровнях, введенных в эксплуатацию после капитального ремонта и ремонта, - всего (сумма строк 107, 108), в том числе:</t>
  </si>
  <si>
    <t>106</t>
  </si>
  <si>
    <t>107</t>
  </si>
  <si>
    <t>108</t>
  </si>
  <si>
    <t xml:space="preserve">Площадь пешеходных переходов в разных уровнях, введенных в эксплуатацию после капитального ремонта и ремонта, - всего (сумма строк 110, 111), в том числе: </t>
  </si>
  <si>
    <t>109</t>
  </si>
  <si>
    <t>110</t>
  </si>
  <si>
    <t>111</t>
  </si>
  <si>
    <t>Количество труб водопропускных, введенных в эксплуатацию после капитального ремонта и ремонта</t>
  </si>
  <si>
    <t>112</t>
  </si>
  <si>
    <t>из строки 112 - труб водопропускных, имеющих диаметр (для круглых труб) или ширину лотка более двух метров</t>
  </si>
  <si>
    <t>113</t>
  </si>
  <si>
    <t>Общая длина труб водопропускных, введенных в эксплуатацию после капитального ремонта и ремонта</t>
  </si>
  <si>
    <t>114</t>
  </si>
  <si>
    <t>из строки 114 - труб водопропускных, имеющих диаметр (для круглых труб) или ширину лотка более двух метров</t>
  </si>
  <si>
    <t>115</t>
  </si>
  <si>
    <t>Общая длина защитных дорожных сооружений, введенных в эксплуатацию после капитального ремонта и ремонта, - всего (сумма строк 117, 118, 119), в том числе:</t>
  </si>
  <si>
    <t>116</t>
  </si>
  <si>
    <t>117</t>
  </si>
  <si>
    <t>118</t>
  </si>
  <si>
    <t>119</t>
  </si>
  <si>
    <t>Общая длина подпорных стен, введенных в эксплуатацию после капитального ремонта и ремонта</t>
  </si>
  <si>
    <t>120</t>
  </si>
  <si>
    <t>Общая площадь внешней поверхности подпорных стен, введенных в эксплуатацию после капитального ремонта и ремонта</t>
  </si>
  <si>
    <t>121</t>
  </si>
  <si>
    <t>Протяженность линий искусственного электрического освещения автомобильных дорог, введенных 
в эксплуатацию после капитального ремонта и ремонта</t>
  </si>
  <si>
    <t>122</t>
  </si>
  <si>
    <t>Протяженность линий энергоснабжения для линий искусственного электрического освещения автомобильных дорог, введенных в эксплуатацию после капитального ремонта и ремонта</t>
  </si>
  <si>
    <t>123</t>
  </si>
  <si>
    <t>Количество трансформаторных подстанций для линий искусственного электрического освещения автомобильных дорог, введенных в эксплуатацию после капитального ремонта и ремонта</t>
  </si>
  <si>
    <t>124</t>
  </si>
  <si>
    <t>Количество зданий, введенных в эксплуатацию после капитального ремонта и ремонта</t>
  </si>
  <si>
    <t>125</t>
  </si>
  <si>
    <t>из строки 125 - пунктов весового и габаритного контроля транспортных средств, имеющих оборудование для осуществления указанного контроля</t>
  </si>
  <si>
    <t>126</t>
  </si>
  <si>
    <t>из строки 125 - административных зданий</t>
  </si>
  <si>
    <t>127</t>
  </si>
  <si>
    <t>Протяженность ограждений барьерных на автомобильных дорогах, установленных 
и отремонтированных при капитальном ремонте и ремонте автомобильных дорог</t>
  </si>
  <si>
    <t>128</t>
  </si>
  <si>
    <t>из строки 128 - ограждение барьерное из бетона, аналогичное типу Нью-Джерси</t>
  </si>
  <si>
    <t>129</t>
  </si>
  <si>
    <t>Протяженность кабельных и воздушных электрических линий напряжением до 35 кв, переустроенных (вынесенных из зоны дорожных работ) при капитальном ремонте и ремонте автомобильных дорог</t>
  </si>
  <si>
    <t>130</t>
  </si>
  <si>
    <t>Протяженность кабельных и воздушных линий электропередач напряжением 35 - 500 кв, переустроенных (вынесенных из зоны дорожных работ) при капитальном ремонте и ремонте автомобильных дорог</t>
  </si>
  <si>
    <t>131</t>
  </si>
  <si>
    <t>Протяженность трубопроводов, переустроенных (вынесенных из зоны дорожных работ) 
при капитальном ремонте и ремонте автомобильных дорог</t>
  </si>
  <si>
    <t>132</t>
  </si>
  <si>
    <t>из строки 132 - трубопроводы высокого давления</t>
  </si>
  <si>
    <t>133</t>
  </si>
  <si>
    <t>Протяженность линий контактной сети железных дорог, переустроенных при капитальном ремонте 
и ремонте автомобильных дорог</t>
  </si>
  <si>
    <t>134</t>
  </si>
  <si>
    <t>Количество отремонтированных всеми видами ремонта примыканий и пересечений автомобильных дорог в одном уровне</t>
  </si>
  <si>
    <t>135</t>
  </si>
  <si>
    <t>Количество отремонтированных всеми видами ремонта транспортных развязок в разных уровнях 
на пересечениях автомобильных дорог</t>
  </si>
  <si>
    <t>136</t>
  </si>
  <si>
    <t>из строки 136 - транспортные развязки в разных уровнях на пересечениях автомобильных дорог 
с двумя и более путепроводами и тоннелями</t>
  </si>
  <si>
    <t>137</t>
  </si>
  <si>
    <t>Количество дорожных светофорных объектов, введенных в эксплуатацию после капитального ремонта и ремонта</t>
  </si>
  <si>
    <t>138</t>
  </si>
  <si>
    <t>Протяженность велосипедных дорожек, введенных в эксплуатацию после капитального ремонта 
и ремонта</t>
  </si>
  <si>
    <t>139</t>
  </si>
  <si>
    <t>Протяженность тротуаров и пешеходных дорожек, введенных в эксплуатацию после капитального ремонта и ремонта</t>
  </si>
  <si>
    <t>140</t>
  </si>
  <si>
    <t>Количество железнодорожных переездов в одном уровне, введенных в эксплуатацию после капитального ремонта и ремонта</t>
  </si>
  <si>
    <t>141</t>
  </si>
  <si>
    <t>из строки 141 - оборудовано автоматическими шлагбаумами</t>
  </si>
  <si>
    <t>142</t>
  </si>
  <si>
    <t>из строки 141 - оборудовано заградительными устройствами</t>
  </si>
  <si>
    <t>143</t>
  </si>
  <si>
    <t xml:space="preserve">Подраздел 4.1. Показатели транспортно-эксплуатационного состояния </t>
  </si>
  <si>
    <t>регионального 
или межмуниципального значения</t>
  </si>
  <si>
    <t>Подраздел 4.2. Работы по развитию и приведению в нормативное состояние</t>
  </si>
  <si>
    <t xml:space="preserve"> автомобильных дорог общего пользования</t>
  </si>
  <si>
    <t>Единица измерения</t>
  </si>
  <si>
    <t>Раздел 5. Использование средств Федерального дорожного фонда, дорожного фонда субъекта Российской Федерации, муниципального</t>
  </si>
  <si>
    <t>дорожного фонда на строительство и реконструкцию автомобильных дорог общего пользования</t>
  </si>
  <si>
    <t>Коды по ОКЕИ: километр – 008; погонный метр – 018; метр квадратный – 055; тысяча рублей - 384</t>
  </si>
  <si>
    <t>Наименование стройки, объекта, пускового комплекса, мощности, генподрядчика, 
код стройки</t>
  </si>
  <si>
    <t>Мощность</t>
  </si>
  <si>
    <t>Фактически использовано за счет всех источников финансирования</t>
  </si>
  <si>
    <t>Фактически профинансировано капитальных вложений с начала года по отчетный период включительно, в том числе</t>
  </si>
  <si>
    <t>прочие источники</t>
  </si>
  <si>
    <t xml:space="preserve">Срок ввода 
в эксплуатацию
</t>
  </si>
  <si>
    <t>с начала строительства до 1 января отчетного года</t>
  </si>
  <si>
    <t>дорожный фонд субъекта Российской Федерации</t>
  </si>
  <si>
    <r>
      <t>Единица измере-
ния (тыс. руб., км, пог. м, м</t>
    </r>
    <r>
      <rPr>
        <b/>
        <vertAlign val="superscript"/>
        <sz val="10"/>
        <rFont val="Times New Roman"/>
        <family val="1"/>
        <charset val="204"/>
      </rPr>
      <t>2</t>
    </r>
    <r>
      <rPr>
        <b/>
        <sz val="10"/>
        <rFont val="Times New Roman"/>
        <family val="1"/>
        <charset val="204"/>
      </rPr>
      <t xml:space="preserve">)
</t>
    </r>
  </si>
  <si>
    <t>Запланированный объем финансирования на год</t>
  </si>
  <si>
    <t>с начала года 
по отчетный период включи-тельно</t>
  </si>
  <si>
    <t xml:space="preserve">Раздел 6. Ввод в эксплуатацию объектов капитального строительства за счет средств Федерального дорожного фонда, </t>
  </si>
  <si>
    <t>дорожного фонда субъекта Российской Федерации, муниципального дорожного фонда</t>
  </si>
  <si>
    <t>Наименование стройки, объекта, этапа, пускового комплекса, мощности, генподрядчика</t>
  </si>
  <si>
    <t xml:space="preserve">Срок ввода 
в эксплуата-цию стройки (объекта) (год)
</t>
  </si>
  <si>
    <t>Ввод в эксплуатацию мощности</t>
  </si>
  <si>
    <t>Стоимость строительства
- всего,
 тыс. руб.</t>
  </si>
  <si>
    <t>по проекту</t>
  </si>
  <si>
    <t>введено 
с начала строительства до 1 января отчетного года</t>
  </si>
  <si>
    <t>намечено 
к вводу на год</t>
  </si>
  <si>
    <t>введено 
с начала года включительно</t>
  </si>
  <si>
    <t>месяц фактического ввода</t>
  </si>
  <si>
    <r>
      <t>Единица измерения 
(тыс. руб., км, пог. м, м</t>
    </r>
    <r>
      <rPr>
        <b/>
        <vertAlign val="superscript"/>
        <sz val="10"/>
        <rFont val="Times New Roman"/>
        <family val="1"/>
        <charset val="204"/>
      </rPr>
      <t>2</t>
    </r>
    <r>
      <rPr>
        <b/>
        <sz val="10"/>
        <rFont val="Times New Roman"/>
        <family val="1"/>
        <charset val="204"/>
      </rPr>
      <t xml:space="preserve">)
</t>
    </r>
  </si>
  <si>
    <t>выплаты компенсационного характера за предоставление «окон» в графике движения поездов при строительстве пересечений с железными дорогами</t>
  </si>
  <si>
    <t>погашение задолженности по бюджетным кредитам на строительство (реконструкцию), капитальный ремонт, ремонт и содержание автомобильных дорог общего пользования (за исключением автомобильных дорог федерального значения), и на осуществление расходов на обслуживание долговых обязательств, связанных с использованием указанных кредитов</t>
  </si>
  <si>
    <t>Раздел 2. Расходование средств Федерального дорожного фонда, дорожного фонда субъекта Российской Федерации,</t>
  </si>
  <si>
    <t>муниципального дорожного фонда по направлениям</t>
  </si>
  <si>
    <t xml:space="preserve">Раздел 3. Сводные сведения о доходах и расходах Федерального дорожного фонда, дорожных фондов субъектов </t>
  </si>
  <si>
    <t>Российской Федерации, муниципальных дорожных фондов</t>
  </si>
  <si>
    <t xml:space="preserve">Использование средств Федерального дорожного фонда, дорожного фонда субъекта Российской Федерации, муниципального  дорожного фонда на строительство и реконструкцию автомобильных дорог общего пользования                        </t>
  </si>
  <si>
    <t xml:space="preserve">ФЦП "Экономическое и социальное развитие Дальнего Востока и Байкальского региона на период до 2018 года"                                                   </t>
  </si>
  <si>
    <t>Строительство и реконструкция автомобильных дорог Петропавловск - Камчатский - Мильково - Ключи -Усть-Камчатск, Анавгай - Палана</t>
  </si>
  <si>
    <t>в т.ч. по объектам:</t>
  </si>
  <si>
    <t>Реконструкция автомобильной дороги Петропавловск-Камчатский - Мильково  на участке км 249 - км 260
 ООО "Устой-М"</t>
  </si>
  <si>
    <t>Кроме того, остаток неиспользованного объема финансирования расходов на 01.01.2015</t>
  </si>
  <si>
    <t>Реконструкция автомобильной дороги Мильково - Клдючи - Усть-Камчатск на участке км 263 - км 267                                                                                 ОАО "Дальмостострой"</t>
  </si>
  <si>
    <t>Государственная программа Камчатского края "Развитие транспортной системы в Камчатском крае на 2014 - 2025 годы"</t>
  </si>
  <si>
    <t>км/п.м.</t>
  </si>
  <si>
    <t xml:space="preserve">ФЦП "Экономическое и социальное развитие Дальнего Востока и Байкальского региона на период до 2018 года"    </t>
  </si>
  <si>
    <t>проведение работ по подготовке территории строительства - всего (сумма строк 10, 13, 19 - 25), из них на:</t>
  </si>
  <si>
    <t>направленных на прирост количества сельских населенных пунктов, обеспеченных постоянной круглогодичной связью с сетью автомобильных дорог общего пользования по дорогам с твердым покрытием</t>
  </si>
  <si>
    <t>1. Объемы поступлений средств в бюджеты бюджетной системы и иных средств, учитываемых при формировании</t>
  </si>
  <si>
    <t>доходы от использования имущества, входящего в состав автомобильных дорог общего пользования</t>
  </si>
  <si>
    <t>доходы от сборов за проезд автотранспортных средств, зарегистрированных на территориях иностранных государств, по автомобильным дорогам на территории Российской Федерации</t>
  </si>
  <si>
    <t>плата по соглашениям об установлении частных сервитутов в отношении земельных участков
в границах полос отвода автомобильных дорог общего пользования в целях строительства (реконструкции), капитального ремонта объектов дорожного сервиса, их эксплуатации, установки и эксплуатации рекламных конструкций</t>
  </si>
  <si>
    <t>плата по соглашениям об установлении публичных сервитутов в отношении земельных участков в границах полос отвода автомобильных дорог общего пользования в целях прокладки, переноса, переустройства инженерных коммуникаций, их эксплуатации</t>
  </si>
  <si>
    <t>ремонт автомобильных дорог общего пользования и искусственных сооружений на них</t>
  </si>
  <si>
    <t>строительство и реконструкцию автомобильных дорог общего пользования и искусственных сооружений на них - всего (сумма строк 08, 09, 26), из них на:</t>
  </si>
  <si>
    <t>затраты, связанные с компенсационными выплатами собственникам имущества, попадающего в зону дорожных работ, всего 
(сумма строк 11, 12), из них:</t>
  </si>
  <si>
    <t>возмещение собственникам земельных участков, землепользователям, землевладельцам и арендаторам земельных участков убытков, причиненных изъятием или временным занятием земельных участков, ограничением прав собственников земельных участков, землепользователей</t>
  </si>
  <si>
    <t>затраты, связанные с компенсационными выплатами правообладателям имущества, попадающего в зону дорожных работ, всего 
(сумма строк 14 - 18), из них:</t>
  </si>
  <si>
    <t>выплаты компенсационного характера за ущерб рыбному хозяйству при строительстве мостов</t>
  </si>
  <si>
    <t>выплаты компенсационного характера за ущерб лесному хозяйству при прохождении дороги через лесные угодья</t>
  </si>
  <si>
    <t>выплата земельного налога и арендной платы за земли в период строительства</t>
  </si>
  <si>
    <t>имеющих общегосударственное или межрегиональное значение</t>
  </si>
  <si>
    <t>на строительство (реконструкцию) других автомобильных дорог общего пользования с твердым покрытием</t>
  </si>
  <si>
    <t>предоставление субсидий местным бюджетам на софинансирование строительства и реконструкции автомобильных дорог общего пользования местного значения и искусственных сооружений на них</t>
  </si>
  <si>
    <t>акцизы на автомобильный бензин, прямогонный бензин, дизельное топливо, моторные масла для дизельных и карбюраторных (инжекторных) двигателей, производимые на территории Российской Федерации, подлежащих зачислению в соответствующий бюджет</t>
  </si>
  <si>
    <t>2015</t>
  </si>
  <si>
    <t>2016</t>
  </si>
  <si>
    <t>Магистраль общегородского значения отII кольца до ул.Кавказской, включая ул.Ломоносова в г.Петропавловске-Камчатском</t>
  </si>
  <si>
    <t>Магистраль общегородского значения от поста ГАИ  до ул.Академика Королёва с развязкой в микрорайоне Северо-Восток в г.Петропавловске-Камчатском</t>
  </si>
  <si>
    <t>2017</t>
  </si>
  <si>
    <t>Автомобильная дорога по ул.Ларина с устройством транспортной развязки и водопропускными сооружениями в г.Петропавловске-Камчатском</t>
  </si>
  <si>
    <t>Автомобильная дорога общегородского значения по ул.Дальневосточной в г.Петропавловске-Камчатском</t>
  </si>
  <si>
    <t>ФЕДЕРАЛЬНОЕ 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</si>
  <si>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</si>
  <si>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
от 30.12.2001 № 195-ФЗ, а также статьей 3 Закона Российской Федерации от 13.05.92 № 2761-1 "Об ответственности за нарушение
порядка представления государственной статистической отчетности"</t>
  </si>
  <si>
    <t>ВОЗМОЖНО ПРЕДОСТАВЛЕНИЕ В ЭЛЕКТРОННОМ ВИДЕ</t>
  </si>
  <si>
    <t>СВЕДЕНИЯ ОБ ИСПОЛЬЗОВАНИИ СРЕДСТВ ФЕДЕРАЛЬНОГО ДОРОЖНОГО ФОНДА,
 ДОРОЖНЫХ ФОНДОВ СУБЪЕКТОВ РОССИЙСКОЙ ФЕДЕРАЦИИ, 
МУНИЦИПАЛЬНЫХ ДОРОЖНЫХ ФОНДОВ</t>
  </si>
  <si>
    <t xml:space="preserve">за январь - </t>
  </si>
  <si>
    <t xml:space="preserve"> г.</t>
  </si>
  <si>
    <t>(нарастающим итогом)</t>
  </si>
  <si>
    <t>Форма № 1-ФД</t>
  </si>
  <si>
    <t>Предоставляют:</t>
  </si>
  <si>
    <t>Сроки предоставления</t>
  </si>
  <si>
    <t>органы местного самоуправления:</t>
  </si>
  <si>
    <t>на 15 день после отчетного</t>
  </si>
  <si>
    <t>Приказ Росстата:
Об утверждении формы
от 15.06.2012 № 346
О внесении изменений (при наличии)</t>
  </si>
  <si>
    <t>-</t>
  </si>
  <si>
    <t>органу управления дорожным хозяйством субъекта Российской Федерации</t>
  </si>
  <si>
    <t>периода,</t>
  </si>
  <si>
    <t>по установленному им адресу</t>
  </si>
  <si>
    <t>за год - на 20 день после</t>
  </si>
  <si>
    <t>отчетного периода</t>
  </si>
  <si>
    <t>главные администраторы доходов бюджета (по разделу 1), органы управления дорожным</t>
  </si>
  <si>
    <t>на 30 день после отчетного</t>
  </si>
  <si>
    <t xml:space="preserve">от </t>
  </si>
  <si>
    <t>№</t>
  </si>
  <si>
    <t>хозяйством, Государственная компания «Российские автомобильные дороги»:</t>
  </si>
  <si>
    <t>Федеральному дорожному агентству по установленному им адресу</t>
  </si>
  <si>
    <t>за год - на 40 день после</t>
  </si>
  <si>
    <t>Квартальная</t>
  </si>
  <si>
    <t>Наименование отчитывающейся организации</t>
  </si>
  <si>
    <t>Министерство транспорта и дорожного строительства Камчатского края</t>
  </si>
  <si>
    <t>Почтовый адрес</t>
  </si>
  <si>
    <t xml:space="preserve">     683032,  г.Петропавловск-Камчатский,  ул.Пограничная, 14А</t>
  </si>
  <si>
    <t>Код 
формы 
по ОКУД</t>
  </si>
  <si>
    <t>Код</t>
  </si>
  <si>
    <t>отчитывающейся организации
по ОКПО</t>
  </si>
  <si>
    <t>0601028</t>
  </si>
  <si>
    <t>97862622</t>
  </si>
  <si>
    <t>Должностное лицо, ответственное за</t>
  </si>
  <si>
    <t xml:space="preserve">предоставление статистической информации </t>
  </si>
  <si>
    <t xml:space="preserve">(лицо, уполномоченное предоставлять </t>
  </si>
  <si>
    <t>статистическую информацию от имени</t>
  </si>
  <si>
    <t>Консультант отдела дорожного хозяйства Министерства транспорта и дорожного строительства Камчатского края</t>
  </si>
  <si>
    <t>юридического лица)</t>
  </si>
  <si>
    <t>Д.А. Чепелюк</t>
  </si>
  <si>
    <t>(должность)</t>
  </si>
  <si>
    <t>(Ф.И.О.)</t>
  </si>
  <si>
    <t>(подпись)</t>
  </si>
  <si>
    <t>(4152)-42-74-90</t>
  </si>
  <si>
    <t>В.В. Каюмов</t>
  </si>
  <si>
    <t>Строительство мостового перехода через р.Кирганик на 16 кми автомобильной дороги Мильково - Ключи - Усть-Камчатск
 ООО "Стройдор"</t>
  </si>
  <si>
    <t>2,2 / 128,9</t>
  </si>
  <si>
    <t>Реконструкция автомобильной дороги Петропавловск-Камчатский - Мильково на участке км 106 - км 112
 ООО "Устой-М"</t>
  </si>
  <si>
    <t>6,06 / 28,15</t>
  </si>
  <si>
    <t>Строительство автозимника продлённого действия Анавгай - Палана на участке
км 230 - км 240
 ГУП КК ДРСУ</t>
  </si>
  <si>
    <t>13,153 / 49,070</t>
  </si>
  <si>
    <t>Реконструкция автомомбильной дороги Петропавловск-Камчатский - Мильково на участке км 152 - км 170
 ООО "Устой-М"</t>
  </si>
  <si>
    <t>18,12 / 63,30</t>
  </si>
  <si>
    <t>Реконструкция автомомбильной дороги Петропавловск-Камчатский - Мильково на участке км 231 - км 249</t>
  </si>
  <si>
    <t>18,0128 / 146,38</t>
  </si>
  <si>
    <t>2018</t>
  </si>
  <si>
    <t>3,124 / 564,7</t>
  </si>
  <si>
    <t>Реконструкция автомобильной дороги Елизово - Паратунка на участке мостового перехода через реку Половинка
 ООО «Альбатрос-Сервис»</t>
  </si>
  <si>
    <t>0,43 / 48</t>
  </si>
  <si>
    <t>Министр</t>
  </si>
  <si>
    <t>декабрь</t>
  </si>
  <si>
    <t>строительство и реконструкцию автомобильных дорог общего пользования и искусственных сооружений на них, из них: (07,08,09)</t>
  </si>
  <si>
    <t>ноябрь</t>
  </si>
  <si>
    <t>Автомобильная дорога районного значения от ул.Тушканова до пр.К.Маркса в г.Петропавловске-Камчатском</t>
  </si>
  <si>
    <t>Автомобильная дорога общегородского значения по ул.Дальневосточной в г.Петропавлогвске-Камчатскома</t>
  </si>
  <si>
    <t>1 этап-2015 год, 2 этап-2016 год</t>
  </si>
  <si>
    <t>Строительство и реконструкция автомобильных дорог Петропавловск - Камчатский - Мильково - Ключи -Усть-Камчатск, Анавгай - Палана, в том числе</t>
  </si>
  <si>
    <t>1. Реконструкция автомобильной дороги Мильково - Клдючи - Усть-Камчатск на участке км 263 - км 267                                                                                 ОАО "Дальмостострой"</t>
  </si>
  <si>
    <t>2. Реконструкция автомобильной дороги Петропавловск-Камчатский - Мильково  на участке км 249 - км 260
 ООО "Устой-М"</t>
  </si>
  <si>
    <t>2015 г.- 1,8 км., 2016 г. - 0,94 км.</t>
  </si>
  <si>
    <t>Магистраль общегородского значения ул.Вулканная-ул.Чубарова от поста ГИБДД до пр. Победы в г.Петропавловске-Камчатском (1 этап)</t>
  </si>
  <si>
    <t>Магистраль общегородского значения ул.Вулканная - ул.Чубарова от поста ГИБДД до пр.Победы  в г.Петропавловске-Камчатском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</si>
</sst>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9" fillId="0" borderId="0" applyFont="0" applyFill="0" applyBorder="0" applyAlignment="0" applyProtection="0"/>
    <xf numFmtId="0" fontId="11" fillId="0" borderId="0"/>
    <xf numFmtId="0" fontId="15" fillId="0" borderId="0"/>
    <xf numFmtId="43" fontId="15" fillId="0" borderId="0" applyFont="0" applyFill="0" applyBorder="0" applyAlignment="0" applyProtection="0"/>
  </cellStyleXfs>
  <cellXfs count="3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0" xfId="0" applyFont="1"/>
    <xf numFmtId="0" fontId="5" fillId="0" borderId="0" xfId="0" applyFont="1"/>
    <xf numFmtId="0" fontId="1" fillId="0" borderId="1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 wrapText="1"/>
    </xf>
    <xf numFmtId="0" fontId="1" fillId="0" borderId="1" xfId="0" applyNumberFormat="1" applyFont="1" applyBorder="1" applyAlignment="1"/>
    <xf numFmtId="0" fontId="1" fillId="0" borderId="8" xfId="0" applyFont="1" applyFill="1" applyBorder="1" applyAlignment="1">
      <alignment horizontal="right" wrapText="1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1" fillId="0" borderId="0" xfId="2" applyFont="1"/>
    <xf numFmtId="0" fontId="1" fillId="2" borderId="27" xfId="2" applyFont="1" applyFill="1" applyBorder="1"/>
    <xf numFmtId="0" fontId="1" fillId="2" borderId="45" xfId="2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center" vertical="center"/>
    </xf>
    <xf numFmtId="0" fontId="1" fillId="0" borderId="0" xfId="2" applyFont="1" applyFill="1" applyBorder="1" applyAlignment="1">
      <alignment horizontal="center" vertical="center" wrapText="1"/>
    </xf>
    <xf numFmtId="0" fontId="1" fillId="2" borderId="30" xfId="2" applyFont="1" applyFill="1" applyBorder="1"/>
    <xf numFmtId="0" fontId="1" fillId="2" borderId="0" xfId="2" applyFont="1" applyFill="1" applyBorder="1"/>
    <xf numFmtId="0" fontId="1" fillId="2" borderId="0" xfId="2" applyFont="1" applyFill="1" applyBorder="1" applyAlignment="1">
      <alignment horizontal="right"/>
    </xf>
    <xf numFmtId="49" fontId="1" fillId="2" borderId="0" xfId="2" applyNumberFormat="1" applyFont="1" applyFill="1" applyBorder="1" applyAlignment="1">
      <alignment horizontal="left"/>
    </xf>
    <xf numFmtId="0" fontId="1" fillId="2" borderId="0" xfId="2" applyFont="1" applyFill="1" applyBorder="1" applyAlignment="1">
      <alignment horizontal="center"/>
    </xf>
    <xf numFmtId="0" fontId="1" fillId="2" borderId="48" xfId="2" applyFont="1" applyFill="1" applyBorder="1"/>
    <xf numFmtId="0" fontId="1" fillId="2" borderId="49" xfId="2" applyFont="1" applyFill="1" applyBorder="1"/>
    <xf numFmtId="0" fontId="1" fillId="2" borderId="50" xfId="2" applyFont="1" applyFill="1" applyBorder="1"/>
    <xf numFmtId="0" fontId="1" fillId="2" borderId="51" xfId="2" applyFont="1" applyFill="1" applyBorder="1"/>
    <xf numFmtId="0" fontId="2" fillId="0" borderId="0" xfId="2" applyFont="1" applyFill="1" applyBorder="1" applyAlignment="1">
      <alignment horizontal="center" vertical="center" wrapText="1"/>
    </xf>
    <xf numFmtId="0" fontId="1" fillId="0" borderId="8" xfId="2" applyFont="1" applyBorder="1"/>
    <xf numFmtId="0" fontId="1" fillId="0" borderId="0" xfId="2" applyFont="1" applyBorder="1" applyAlignment="1">
      <alignment horizontal="left"/>
    </xf>
    <xf numFmtId="0" fontId="1" fillId="0" borderId="0" xfId="2" applyFont="1" applyBorder="1" applyAlignment="1"/>
    <xf numFmtId="0" fontId="1" fillId="0" borderId="0" xfId="2" applyFont="1" applyBorder="1" applyAlignment="1">
      <alignment horizontal="left" vertical="center" wrapText="1"/>
    </xf>
    <xf numFmtId="49" fontId="1" fillId="0" borderId="0" xfId="2" applyNumberFormat="1" applyFont="1" applyBorder="1" applyAlignment="1">
      <alignment horizontal="right" vertical="top" wrapText="1"/>
    </xf>
    <xf numFmtId="0" fontId="1" fillId="0" borderId="0" xfId="2" applyFont="1" applyBorder="1" applyAlignment="1">
      <alignment vertical="top" wrapText="1"/>
    </xf>
    <xf numFmtId="0" fontId="1" fillId="0" borderId="0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wrapText="1"/>
    </xf>
    <xf numFmtId="0" fontId="1" fillId="0" borderId="0" xfId="2" applyFont="1" applyBorder="1" applyAlignment="1">
      <alignment vertical="top"/>
    </xf>
    <xf numFmtId="0" fontId="1" fillId="0" borderId="36" xfId="2" applyFont="1" applyBorder="1"/>
    <xf numFmtId="0" fontId="1" fillId="0" borderId="7" xfId="2" applyFont="1" applyBorder="1"/>
    <xf numFmtId="0" fontId="1" fillId="0" borderId="7" xfId="2" applyFont="1" applyBorder="1" applyAlignment="1">
      <alignment vertical="top" wrapText="1"/>
    </xf>
    <xf numFmtId="0" fontId="2" fillId="0" borderId="53" xfId="2" applyFont="1" applyBorder="1" applyAlignment="1">
      <alignment horizontal="center"/>
    </xf>
    <xf numFmtId="0" fontId="1" fillId="0" borderId="20" xfId="2" applyFont="1" applyBorder="1"/>
    <xf numFmtId="0" fontId="2" fillId="0" borderId="53" xfId="2" applyFont="1" applyBorder="1" applyAlignment="1"/>
    <xf numFmtId="0" fontId="1" fillId="0" borderId="54" xfId="2" applyFont="1" applyBorder="1" applyAlignment="1">
      <alignment horizontal="left"/>
    </xf>
    <xf numFmtId="0" fontId="1" fillId="0" borderId="0" xfId="2" applyFont="1" applyBorder="1"/>
    <xf numFmtId="0" fontId="1" fillId="0" borderId="55" xfId="2" applyFont="1" applyBorder="1"/>
    <xf numFmtId="49" fontId="1" fillId="0" borderId="0" xfId="2" applyNumberFormat="1" applyFont="1" applyAlignment="1">
      <alignment vertical="center"/>
    </xf>
    <xf numFmtId="0" fontId="11" fillId="0" borderId="0" xfId="2"/>
    <xf numFmtId="0" fontId="8" fillId="0" borderId="0" xfId="0" applyFont="1"/>
    <xf numFmtId="0" fontId="8" fillId="0" borderId="7" xfId="0" applyFont="1" applyBorder="1"/>
    <xf numFmtId="0" fontId="8" fillId="0" borderId="0" xfId="0" applyFont="1" applyAlignment="1"/>
    <xf numFmtId="0" fontId="13" fillId="0" borderId="0" xfId="0" applyFont="1"/>
    <xf numFmtId="14" fontId="8" fillId="0" borderId="0" xfId="0" applyNumberFormat="1" applyFont="1"/>
    <xf numFmtId="0" fontId="2" fillId="0" borderId="2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64" fontId="0" fillId="0" borderId="0" xfId="0" applyNumberFormat="1" applyFill="1"/>
    <xf numFmtId="0" fontId="2" fillId="0" borderId="9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27" xfId="0" applyNumberFormat="1" applyFont="1" applyFill="1" applyBorder="1" applyAlignment="1">
      <alignment horizontal="center"/>
    </xf>
    <xf numFmtId="0" fontId="2" fillId="0" borderId="9" xfId="0" applyNumberFormat="1" applyFont="1" applyFill="1" applyBorder="1" applyAlignment="1">
      <alignment horizontal="center" vertical="center"/>
    </xf>
    <xf numFmtId="0" fontId="0" fillId="0" borderId="30" xfId="0" applyFill="1" applyBorder="1"/>
    <xf numFmtId="0" fontId="1" fillId="0" borderId="30" xfId="0" applyFont="1" applyFill="1" applyBorder="1" applyAlignment="1">
      <alignment horizontal="justify" vertical="top" wrapText="1"/>
    </xf>
    <xf numFmtId="49" fontId="1" fillId="0" borderId="4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4" fontId="2" fillId="0" borderId="18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12" xfId="0" applyNumberFormat="1" applyFont="1" applyFill="1" applyBorder="1" applyAlignment="1">
      <alignment horizontal="center" vertical="center" wrapText="1"/>
    </xf>
    <xf numFmtId="4" fontId="1" fillId="0" borderId="40" xfId="0" applyNumberFormat="1" applyFont="1" applyFill="1" applyBorder="1" applyAlignment="1">
      <alignment horizontal="center" vertical="center"/>
    </xf>
    <xf numFmtId="4" fontId="1" fillId="0" borderId="43" xfId="0" applyNumberFormat="1" applyFont="1" applyFill="1" applyBorder="1" applyAlignment="1">
      <alignment horizontal="center" vertical="center"/>
    </xf>
    <xf numFmtId="4" fontId="2" fillId="0" borderId="3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/>
    </xf>
    <xf numFmtId="4" fontId="2" fillId="0" borderId="37" xfId="0" applyNumberFormat="1" applyFont="1" applyFill="1" applyBorder="1" applyAlignment="1">
      <alignment horizontal="center" vertical="center" wrapText="1"/>
    </xf>
    <xf numFmtId="4" fontId="2" fillId="0" borderId="38" xfId="0" applyNumberFormat="1" applyFont="1" applyFill="1" applyBorder="1" applyAlignment="1">
      <alignment horizontal="center" vertical="center" wrapText="1"/>
    </xf>
    <xf numFmtId="4" fontId="2" fillId="0" borderId="39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4" fontId="2" fillId="0" borderId="19" xfId="0" applyNumberFormat="1" applyFont="1" applyFill="1" applyBorder="1" applyAlignment="1">
      <alignment horizontal="center" vertical="center" wrapText="1"/>
    </xf>
    <xf numFmtId="4" fontId="2" fillId="0" borderId="15" xfId="0" applyNumberFormat="1" applyFont="1" applyFill="1" applyBorder="1" applyAlignment="1">
      <alignment horizontal="center" vertical="center" wrapText="1"/>
    </xf>
    <xf numFmtId="4" fontId="2" fillId="0" borderId="16" xfId="0" applyNumberFormat="1" applyFont="1" applyFill="1" applyBorder="1" applyAlignment="1">
      <alignment horizontal="center" vertical="center" wrapText="1"/>
    </xf>
    <xf numFmtId="3" fontId="2" fillId="0" borderId="19" xfId="0" applyNumberFormat="1" applyFont="1" applyFill="1" applyBorder="1" applyAlignment="1">
      <alignment horizontal="center" vertical="center"/>
    </xf>
    <xf numFmtId="3" fontId="2" fillId="0" borderId="15" xfId="0" applyNumberFormat="1" applyFont="1" applyFill="1" applyBorder="1" applyAlignment="1">
      <alignment horizontal="center" vertical="center"/>
    </xf>
    <xf numFmtId="3" fontId="2" fillId="0" borderId="16" xfId="0" applyNumberFormat="1" applyFont="1" applyFill="1" applyBorder="1" applyAlignment="1">
      <alignment horizontal="center" vertical="center"/>
    </xf>
    <xf numFmtId="3" fontId="2" fillId="0" borderId="42" xfId="0" applyNumberFormat="1" applyFont="1" applyFill="1" applyBorder="1" applyAlignment="1">
      <alignment horizontal="center" wrapText="1"/>
    </xf>
    <xf numFmtId="3" fontId="2" fillId="0" borderId="40" xfId="0" applyNumberFormat="1" applyFont="1" applyFill="1" applyBorder="1" applyAlignment="1">
      <alignment horizontal="center" wrapText="1"/>
    </xf>
    <xf numFmtId="3" fontId="2" fillId="0" borderId="43" xfId="0" applyNumberFormat="1" applyFont="1" applyFill="1" applyBorder="1" applyAlignment="1">
      <alignment horizontal="center" wrapText="1"/>
    </xf>
    <xf numFmtId="3" fontId="2" fillId="0" borderId="19" xfId="0" applyNumberFormat="1" applyFont="1" applyFill="1" applyBorder="1" applyAlignment="1">
      <alignment horizontal="center" wrapText="1"/>
    </xf>
    <xf numFmtId="3" fontId="2" fillId="0" borderId="15" xfId="0" applyNumberFormat="1" applyFont="1" applyFill="1" applyBorder="1" applyAlignment="1">
      <alignment horizontal="center" wrapText="1"/>
    </xf>
    <xf numFmtId="3" fontId="2" fillId="0" borderId="16" xfId="0" applyNumberFormat="1" applyFont="1" applyFill="1" applyBorder="1" applyAlignment="1">
      <alignment horizontal="center" wrapText="1"/>
    </xf>
    <xf numFmtId="3" fontId="2" fillId="0" borderId="14" xfId="0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4" fontId="10" fillId="0" borderId="0" xfId="0" applyNumberFormat="1" applyFont="1" applyFill="1"/>
    <xf numFmtId="4" fontId="10" fillId="0" borderId="0" xfId="0" applyNumberFormat="1" applyFont="1" applyFill="1" applyBorder="1"/>
    <xf numFmtId="0" fontId="10" fillId="0" borderId="0" xfId="0" applyFont="1" applyFill="1"/>
    <xf numFmtId="0" fontId="2" fillId="0" borderId="27" xfId="0" applyFont="1" applyFill="1" applyBorder="1" applyAlignment="1">
      <alignment horizontal="justify" vertical="top" wrapText="1"/>
    </xf>
    <xf numFmtId="49" fontId="1" fillId="0" borderId="9" xfId="0" applyNumberFormat="1" applyFont="1" applyFill="1" applyBorder="1" applyAlignment="1">
      <alignment horizontal="center" vertical="center"/>
    </xf>
    <xf numFmtId="4" fontId="2" fillId="0" borderId="14" xfId="0" applyNumberFormat="1" applyFont="1" applyFill="1" applyBorder="1" applyAlignment="1">
      <alignment horizontal="center" vertical="center"/>
    </xf>
    <xf numFmtId="4" fontId="1" fillId="0" borderId="19" xfId="0" applyNumberFormat="1" applyFont="1" applyFill="1" applyBorder="1" applyAlignment="1">
      <alignment horizontal="center" vertical="center"/>
    </xf>
    <xf numFmtId="4" fontId="1" fillId="0" borderId="15" xfId="0" applyNumberFormat="1" applyFont="1" applyFill="1" applyBorder="1" applyAlignment="1">
      <alignment horizontal="center" vertical="center"/>
    </xf>
    <xf numFmtId="4" fontId="1" fillId="0" borderId="16" xfId="0" applyNumberFormat="1" applyFont="1" applyFill="1" applyBorder="1" applyAlignment="1">
      <alignment horizontal="center" vertical="center"/>
    </xf>
    <xf numFmtId="4" fontId="2" fillId="0" borderId="19" xfId="0" applyNumberFormat="1" applyFont="1" applyFill="1" applyBorder="1" applyAlignment="1">
      <alignment horizontal="center" vertical="center"/>
    </xf>
    <xf numFmtId="4" fontId="14" fillId="0" borderId="15" xfId="0" applyNumberFormat="1" applyFont="1" applyFill="1" applyBorder="1" applyAlignment="1">
      <alignment horizontal="center" vertical="center"/>
    </xf>
    <xf numFmtId="4" fontId="14" fillId="0" borderId="16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4" fontId="2" fillId="0" borderId="16" xfId="0" applyNumberFormat="1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justify" vertical="top" wrapText="1"/>
    </xf>
    <xf numFmtId="49" fontId="1" fillId="0" borderId="58" xfId="0" applyNumberFormat="1" applyFont="1" applyFill="1" applyBorder="1" applyAlignment="1">
      <alignment horizontal="center" vertical="center"/>
    </xf>
    <xf numFmtId="4" fontId="1" fillId="0" borderId="55" xfId="0" applyNumberFormat="1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justify" vertical="top" wrapText="1"/>
    </xf>
    <xf numFmtId="4" fontId="10" fillId="0" borderId="19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justify" vertical="top" wrapText="1"/>
    </xf>
    <xf numFmtId="49" fontId="1" fillId="0" borderId="21" xfId="0" applyNumberFormat="1" applyFont="1" applyFill="1" applyBorder="1" applyAlignment="1">
      <alignment horizontal="center" vertical="center" wrapText="1"/>
    </xf>
    <xf numFmtId="4" fontId="2" fillId="0" borderId="20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4" fontId="2" fillId="0" borderId="13" xfId="0" applyNumberFormat="1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justify" vertical="top" wrapText="1"/>
    </xf>
    <xf numFmtId="49" fontId="1" fillId="0" borderId="24" xfId="0" applyNumberFormat="1" applyFont="1" applyFill="1" applyBorder="1" applyAlignment="1">
      <alignment horizontal="center" vertical="center" wrapText="1"/>
    </xf>
    <xf numFmtId="4" fontId="1" fillId="0" borderId="18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" fontId="1" fillId="0" borderId="19" xfId="0" applyNumberFormat="1" applyFont="1" applyFill="1" applyBorder="1" applyAlignment="1">
      <alignment horizontal="center" wrapText="1"/>
    </xf>
    <xf numFmtId="4" fontId="1" fillId="0" borderId="19" xfId="0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justify" vertical="top" wrapText="1"/>
    </xf>
    <xf numFmtId="49" fontId="1" fillId="0" borderId="41" xfId="0" applyNumberFormat="1" applyFont="1" applyFill="1" applyBorder="1" applyAlignment="1">
      <alignment horizontal="center" vertical="center" wrapText="1"/>
    </xf>
    <xf numFmtId="4" fontId="1" fillId="0" borderId="42" xfId="0" applyNumberFormat="1" applyFont="1" applyFill="1" applyBorder="1" applyAlignment="1">
      <alignment horizontal="center" vertical="center" wrapText="1"/>
    </xf>
    <xf numFmtId="4" fontId="1" fillId="0" borderId="40" xfId="0" applyNumberFormat="1" applyFont="1" applyFill="1" applyBorder="1" applyAlignment="1">
      <alignment horizontal="center" vertical="center" wrapText="1"/>
    </xf>
    <xf numFmtId="4" fontId="1" fillId="0" borderId="43" xfId="0" applyNumberFormat="1" applyFont="1" applyFill="1" applyBorder="1" applyAlignment="1">
      <alignment horizontal="center" vertical="center" wrapText="1"/>
    </xf>
    <xf numFmtId="4" fontId="1" fillId="0" borderId="15" xfId="0" applyNumberFormat="1" applyFont="1" applyFill="1" applyBorder="1" applyAlignment="1">
      <alignment horizontal="center" vertical="center" wrapText="1"/>
    </xf>
    <xf numFmtId="4" fontId="1" fillId="0" borderId="16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justify" vertical="top" wrapText="1"/>
    </xf>
    <xf numFmtId="4" fontId="1" fillId="0" borderId="27" xfId="0" applyNumberFormat="1" applyFont="1" applyFill="1" applyBorder="1" applyAlignment="1">
      <alignment horizontal="center" vertical="center" wrapText="1"/>
    </xf>
    <xf numFmtId="4" fontId="1" fillId="0" borderId="59" xfId="0" applyNumberFormat="1" applyFont="1" applyFill="1" applyBorder="1" applyAlignment="1">
      <alignment horizontal="center" vertical="center"/>
    </xf>
    <xf numFmtId="4" fontId="1" fillId="0" borderId="14" xfId="0" applyNumberFormat="1" applyFont="1" applyFill="1" applyBorder="1" applyAlignment="1">
      <alignment horizontal="center" vertical="center"/>
    </xf>
    <xf numFmtId="4" fontId="1" fillId="0" borderId="27" xfId="0" applyNumberFormat="1" applyFont="1" applyFill="1" applyBorder="1" applyAlignment="1">
      <alignment horizontal="center" vertical="center"/>
    </xf>
    <xf numFmtId="4" fontId="1" fillId="0" borderId="35" xfId="0" applyNumberFormat="1" applyFont="1" applyFill="1" applyBorder="1" applyAlignment="1">
      <alignment horizontal="center" vertical="center"/>
    </xf>
    <xf numFmtId="4" fontId="2" fillId="0" borderId="44" xfId="0" applyNumberFormat="1" applyFont="1" applyFill="1" applyBorder="1" applyAlignment="1">
      <alignment horizontal="center" vertical="center"/>
    </xf>
    <xf numFmtId="4" fontId="1" fillId="0" borderId="44" xfId="0" applyNumberFormat="1" applyFont="1" applyFill="1" applyBorder="1" applyAlignment="1">
      <alignment horizontal="center" vertical="center"/>
    </xf>
    <xf numFmtId="4" fontId="1" fillId="0" borderId="50" xfId="0" applyNumberFormat="1" applyFont="1" applyFill="1" applyBorder="1" applyAlignment="1">
      <alignment horizontal="center" vertical="center"/>
    </xf>
    <xf numFmtId="4" fontId="10" fillId="0" borderId="16" xfId="0" applyNumberFormat="1" applyFont="1" applyFill="1" applyBorder="1" applyAlignment="1">
      <alignment horizontal="center" vertical="center"/>
    </xf>
    <xf numFmtId="4" fontId="1" fillId="0" borderId="16" xfId="0" applyNumberFormat="1" applyFont="1" applyFill="1" applyBorder="1" applyAlignment="1">
      <alignment horizontal="center" wrapText="1"/>
    </xf>
    <xf numFmtId="4" fontId="1" fillId="0" borderId="45" xfId="0" applyNumberFormat="1" applyFont="1" applyFill="1" applyBorder="1" applyAlignment="1">
      <alignment horizontal="center" vertical="center"/>
    </xf>
    <xf numFmtId="4" fontId="2" fillId="0" borderId="45" xfId="0" applyNumberFormat="1" applyFont="1" applyFill="1" applyBorder="1" applyAlignment="1">
      <alignment horizontal="center" vertical="center"/>
    </xf>
    <xf numFmtId="4" fontId="1" fillId="0" borderId="12" xfId="0" applyNumberFormat="1" applyFont="1" applyFill="1" applyBorder="1" applyAlignment="1">
      <alignment horizontal="center" vertical="center" wrapText="1"/>
    </xf>
    <xf numFmtId="4" fontId="1" fillId="0" borderId="45" xfId="0" applyNumberFormat="1" applyFont="1" applyFill="1" applyBorder="1" applyAlignment="1">
      <alignment horizontal="center" vertical="center" wrapText="1"/>
    </xf>
    <xf numFmtId="4" fontId="1" fillId="0" borderId="51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/>
    <xf numFmtId="4" fontId="2" fillId="0" borderId="27" xfId="0" applyNumberFormat="1" applyFont="1" applyFill="1" applyBorder="1" applyAlignment="1">
      <alignment horizontal="center" vertical="center"/>
    </xf>
    <xf numFmtId="4" fontId="1" fillId="0" borderId="35" xfId="0" applyNumberFormat="1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justify" vertical="top" wrapText="1"/>
    </xf>
    <xf numFmtId="4" fontId="2" fillId="0" borderId="55" xfId="0" applyNumberFormat="1" applyFont="1" applyFill="1" applyBorder="1" applyAlignment="1">
      <alignment horizontal="center" vertical="center"/>
    </xf>
    <xf numFmtId="4" fontId="2" fillId="0" borderId="61" xfId="0" applyNumberFormat="1" applyFont="1" applyFill="1" applyBorder="1" applyAlignment="1">
      <alignment horizontal="center" vertical="center"/>
    </xf>
    <xf numFmtId="4" fontId="2" fillId="0" borderId="62" xfId="0" applyNumberFormat="1" applyFont="1" applyFill="1" applyBorder="1" applyAlignment="1">
      <alignment horizontal="center" vertical="center"/>
    </xf>
    <xf numFmtId="4" fontId="1" fillId="0" borderId="61" xfId="0" applyNumberFormat="1" applyFont="1" applyFill="1" applyBorder="1" applyAlignment="1">
      <alignment horizontal="center" vertical="center"/>
    </xf>
    <xf numFmtId="4" fontId="1" fillId="0" borderId="6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justify" vertical="top" wrapText="1"/>
    </xf>
    <xf numFmtId="0" fontId="10" fillId="0" borderId="1" xfId="0" applyFont="1" applyFill="1" applyBorder="1" applyAlignment="1">
      <alignment horizontal="justify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textRotation="90"/>
    </xf>
    <xf numFmtId="0" fontId="1" fillId="0" borderId="0" xfId="0" applyFont="1" applyFill="1"/>
    <xf numFmtId="0" fontId="5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34" xfId="2" applyFont="1" applyBorder="1" applyAlignment="1">
      <alignment horizontal="center" vertical="top"/>
    </xf>
    <xf numFmtId="0" fontId="1" fillId="0" borderId="57" xfId="2" applyFont="1" applyBorder="1" applyAlignment="1">
      <alignment horizontal="center" vertical="top"/>
    </xf>
    <xf numFmtId="0" fontId="1" fillId="0" borderId="25" xfId="2" applyFont="1" applyBorder="1" applyAlignment="1">
      <alignment horizontal="center" vertical="top"/>
    </xf>
    <xf numFmtId="49" fontId="1" fillId="0" borderId="27" xfId="2" applyNumberFormat="1" applyFont="1" applyBorder="1" applyAlignment="1">
      <alignment horizontal="center" vertical="center"/>
    </xf>
    <xf numFmtId="49" fontId="1" fillId="0" borderId="44" xfId="2" applyNumberFormat="1" applyFont="1" applyBorder="1" applyAlignment="1">
      <alignment horizontal="center" vertical="center"/>
    </xf>
    <xf numFmtId="49" fontId="1" fillId="0" borderId="27" xfId="2" applyNumberFormat="1" applyFont="1" applyFill="1" applyBorder="1" applyAlignment="1">
      <alignment horizontal="center" vertical="center"/>
    </xf>
    <xf numFmtId="49" fontId="1" fillId="0" borderId="44" xfId="2" applyNumberFormat="1" applyFont="1" applyFill="1" applyBorder="1" applyAlignment="1">
      <alignment horizontal="center" vertical="center"/>
    </xf>
    <xf numFmtId="49" fontId="1" fillId="0" borderId="45" xfId="2" applyNumberFormat="1" applyFont="1" applyFill="1" applyBorder="1" applyAlignment="1">
      <alignment horizontal="center" vertical="center"/>
    </xf>
    <xf numFmtId="0" fontId="1" fillId="0" borderId="53" xfId="2" applyFont="1" applyBorder="1" applyAlignment="1">
      <alignment horizontal="center" vertical="center" wrapText="1"/>
    </xf>
    <xf numFmtId="0" fontId="1" fillId="0" borderId="54" xfId="2" applyFont="1" applyBorder="1" applyAlignment="1">
      <alignment horizontal="center" vertical="center" wrapText="1"/>
    </xf>
    <xf numFmtId="0" fontId="1" fillId="0" borderId="36" xfId="2" applyFont="1" applyBorder="1" applyAlignment="1">
      <alignment horizontal="center" vertical="center" wrapText="1"/>
    </xf>
    <xf numFmtId="0" fontId="1" fillId="0" borderId="7" xfId="2" applyFont="1" applyBorder="1" applyAlignment="1">
      <alignment horizontal="center" vertical="center" wrapText="1"/>
    </xf>
    <xf numFmtId="0" fontId="1" fillId="0" borderId="20" xfId="2" applyFont="1" applyBorder="1" applyAlignment="1">
      <alignment horizontal="center" vertical="center" wrapText="1"/>
    </xf>
    <xf numFmtId="0" fontId="1" fillId="2" borderId="27" xfId="2" applyFont="1" applyFill="1" applyBorder="1" applyAlignment="1">
      <alignment horizontal="center" vertical="center"/>
    </xf>
    <xf numFmtId="0" fontId="1" fillId="2" borderId="44" xfId="2" applyFont="1" applyFill="1" applyBorder="1" applyAlignment="1">
      <alignment horizontal="center" vertical="center"/>
    </xf>
    <xf numFmtId="0" fontId="1" fillId="2" borderId="45" xfId="2" applyFont="1" applyFill="1" applyBorder="1" applyAlignment="1">
      <alignment horizontal="center" vertical="center"/>
    </xf>
    <xf numFmtId="0" fontId="1" fillId="0" borderId="44" xfId="2" applyFont="1" applyBorder="1"/>
    <xf numFmtId="0" fontId="1" fillId="0" borderId="45" xfId="2" applyFont="1" applyBorder="1"/>
    <xf numFmtId="0" fontId="1" fillId="0" borderId="33" xfId="2" applyFont="1" applyBorder="1" applyAlignment="1">
      <alignment horizontal="center" vertical="top" wrapText="1"/>
    </xf>
    <xf numFmtId="0" fontId="1" fillId="0" borderId="56" xfId="2" applyFont="1" applyBorder="1" applyAlignment="1">
      <alignment horizontal="center" vertical="top" wrapText="1"/>
    </xf>
    <xf numFmtId="0" fontId="1" fillId="0" borderId="17" xfId="2" applyFont="1" applyBorder="1" applyAlignment="1">
      <alignment horizontal="center" vertical="top" wrapText="1"/>
    </xf>
    <xf numFmtId="0" fontId="1" fillId="0" borderId="36" xfId="2" applyNumberFormat="1" applyFont="1" applyBorder="1" applyAlignment="1">
      <alignment horizontal="center" vertical="top" wrapText="1"/>
    </xf>
    <xf numFmtId="0" fontId="1" fillId="0" borderId="7" xfId="2" applyNumberFormat="1" applyFont="1" applyBorder="1" applyAlignment="1">
      <alignment horizontal="center" vertical="top" wrapText="1"/>
    </xf>
    <xf numFmtId="0" fontId="1" fillId="0" borderId="20" xfId="2" applyNumberFormat="1" applyFont="1" applyBorder="1" applyAlignment="1">
      <alignment horizontal="center" vertical="top" wrapText="1"/>
    </xf>
    <xf numFmtId="0" fontId="1" fillId="0" borderId="8" xfId="2" applyFont="1" applyBorder="1" applyAlignment="1">
      <alignment horizontal="center" vertical="top"/>
    </xf>
    <xf numFmtId="0" fontId="1" fillId="0" borderId="0" xfId="2" applyFont="1" applyBorder="1" applyAlignment="1">
      <alignment horizontal="center" vertical="top"/>
    </xf>
    <xf numFmtId="0" fontId="1" fillId="0" borderId="42" xfId="2" applyFont="1" applyBorder="1" applyAlignment="1">
      <alignment horizontal="center" vertical="top"/>
    </xf>
    <xf numFmtId="0" fontId="1" fillId="2" borderId="26" xfId="2" applyFont="1" applyFill="1" applyBorder="1" applyAlignment="1">
      <alignment horizontal="center" vertical="center"/>
    </xf>
    <xf numFmtId="0" fontId="2" fillId="2" borderId="46" xfId="2" applyFont="1" applyFill="1" applyBorder="1" applyAlignment="1">
      <alignment horizontal="center" vertical="center"/>
    </xf>
    <xf numFmtId="0" fontId="2" fillId="2" borderId="47" xfId="2" applyFont="1" applyFill="1" applyBorder="1" applyAlignment="1">
      <alignment horizontal="center" vertical="center"/>
    </xf>
    <xf numFmtId="0" fontId="2" fillId="2" borderId="49" xfId="2" applyFont="1" applyFill="1" applyBorder="1" applyAlignment="1">
      <alignment horizontal="center" vertical="center"/>
    </xf>
    <xf numFmtId="0" fontId="2" fillId="2" borderId="50" xfId="2" applyFont="1" applyFill="1" applyBorder="1" applyAlignment="1">
      <alignment horizontal="center" vertical="center"/>
    </xf>
    <xf numFmtId="0" fontId="2" fillId="2" borderId="51" xfId="2" applyFont="1" applyFill="1" applyBorder="1" applyAlignment="1">
      <alignment horizontal="center" vertical="center"/>
    </xf>
    <xf numFmtId="0" fontId="1" fillId="0" borderId="36" xfId="2" applyFont="1" applyBorder="1" applyAlignment="1">
      <alignment horizontal="center" vertical="top"/>
    </xf>
    <xf numFmtId="0" fontId="11" fillId="0" borderId="7" xfId="2" applyBorder="1" applyAlignment="1">
      <alignment vertical="top"/>
    </xf>
    <xf numFmtId="0" fontId="11" fillId="0" borderId="20" xfId="2" applyBorder="1" applyAlignment="1">
      <alignment vertical="top"/>
    </xf>
    <xf numFmtId="0" fontId="2" fillId="0" borderId="54" xfId="2" applyFont="1" applyBorder="1" applyAlignment="1">
      <alignment horizontal="left"/>
    </xf>
    <xf numFmtId="0" fontId="1" fillId="0" borderId="54" xfId="2" applyFont="1" applyBorder="1" applyAlignment="1">
      <alignment horizontal="left"/>
    </xf>
    <xf numFmtId="0" fontId="12" fillId="0" borderId="2" xfId="2" applyFont="1" applyBorder="1" applyAlignment="1">
      <alignment horizontal="left"/>
    </xf>
    <xf numFmtId="0" fontId="12" fillId="0" borderId="3" xfId="2" applyFont="1" applyBorder="1" applyAlignment="1">
      <alignment horizontal="left"/>
    </xf>
    <xf numFmtId="0" fontId="12" fillId="0" borderId="4" xfId="2" applyFont="1" applyBorder="1" applyAlignment="1">
      <alignment horizontal="left"/>
    </xf>
    <xf numFmtId="0" fontId="1" fillId="0" borderId="0" xfId="2" applyFont="1" applyBorder="1" applyAlignment="1"/>
    <xf numFmtId="0" fontId="1" fillId="0" borderId="42" xfId="2" applyFont="1" applyBorder="1" applyAlignment="1"/>
    <xf numFmtId="0" fontId="1" fillId="0" borderId="8" xfId="2" applyFont="1" applyBorder="1" applyAlignment="1">
      <alignment horizontal="center"/>
    </xf>
    <xf numFmtId="0" fontId="1" fillId="0" borderId="0" xfId="2" applyFont="1" applyBorder="1" applyAlignment="1">
      <alignment horizontal="center"/>
    </xf>
    <xf numFmtId="0" fontId="1" fillId="0" borderId="42" xfId="2" applyFont="1" applyBorder="1" applyAlignment="1">
      <alignment horizontal="center"/>
    </xf>
    <xf numFmtId="0" fontId="12" fillId="0" borderId="2" xfId="2" applyFont="1" applyBorder="1" applyAlignment="1">
      <alignment horizontal="left" vertical="center" wrapText="1"/>
    </xf>
    <xf numFmtId="0" fontId="12" fillId="0" borderId="3" xfId="2" applyFont="1" applyBorder="1" applyAlignment="1">
      <alignment horizontal="left" vertical="center" wrapText="1"/>
    </xf>
    <xf numFmtId="0" fontId="12" fillId="0" borderId="4" xfId="2" applyFont="1" applyBorder="1" applyAlignment="1">
      <alignment horizontal="left" vertical="center" wrapText="1"/>
    </xf>
    <xf numFmtId="49" fontId="1" fillId="0" borderId="7" xfId="2" applyNumberFormat="1" applyFont="1" applyBorder="1" applyAlignment="1">
      <alignment horizontal="center"/>
    </xf>
    <xf numFmtId="0" fontId="1" fillId="0" borderId="0" xfId="2" applyFont="1" applyAlignment="1">
      <alignment horizontal="center"/>
    </xf>
    <xf numFmtId="0" fontId="1" fillId="0" borderId="0" xfId="2" applyFont="1" applyAlignment="1">
      <alignment horizontal="right"/>
    </xf>
    <xf numFmtId="49" fontId="1" fillId="0" borderId="3" xfId="2" applyNumberFormat="1" applyFont="1" applyBorder="1" applyAlignment="1">
      <alignment horizontal="center"/>
    </xf>
    <xf numFmtId="49" fontId="1" fillId="0" borderId="0" xfId="2" applyNumberFormat="1" applyFont="1" applyBorder="1" applyAlignment="1">
      <alignment horizontal="right"/>
    </xf>
    <xf numFmtId="0" fontId="1" fillId="0" borderId="0" xfId="2" applyFont="1" applyBorder="1" applyAlignment="1">
      <alignment horizontal="left"/>
    </xf>
    <xf numFmtId="0" fontId="1" fillId="0" borderId="42" xfId="2" applyFont="1" applyBorder="1" applyAlignment="1">
      <alignment horizontal="left"/>
    </xf>
    <xf numFmtId="0" fontId="5" fillId="2" borderId="50" xfId="2" applyFont="1" applyFill="1" applyBorder="1" applyAlignment="1">
      <alignment horizontal="center" vertical="top"/>
    </xf>
    <xf numFmtId="0" fontId="2" fillId="2" borderId="26" xfId="2" applyFont="1" applyFill="1" applyBorder="1" applyAlignment="1">
      <alignment horizontal="center" vertical="center"/>
    </xf>
    <xf numFmtId="0" fontId="1" fillId="0" borderId="9" xfId="2" applyFont="1" applyBorder="1" applyAlignment="1">
      <alignment horizontal="center" vertical="top"/>
    </xf>
    <xf numFmtId="0" fontId="1" fillId="0" borderId="27" xfId="2" applyFont="1" applyBorder="1" applyAlignment="1">
      <alignment horizontal="center" vertical="top"/>
    </xf>
    <xf numFmtId="0" fontId="1" fillId="0" borderId="44" xfId="2" applyFont="1" applyBorder="1" applyAlignment="1">
      <alignment horizontal="center" vertical="top"/>
    </xf>
    <xf numFmtId="0" fontId="1" fillId="0" borderId="45" xfId="2" applyFont="1" applyBorder="1" applyAlignment="1">
      <alignment horizontal="center" vertical="top"/>
    </xf>
    <xf numFmtId="0" fontId="1" fillId="0" borderId="46" xfId="2" applyFont="1" applyBorder="1" applyAlignment="1">
      <alignment horizontal="left"/>
    </xf>
    <xf numFmtId="0" fontId="1" fillId="0" borderId="37" xfId="2" applyFont="1" applyBorder="1" applyAlignment="1">
      <alignment horizontal="left"/>
    </xf>
    <xf numFmtId="0" fontId="1" fillId="0" borderId="52" xfId="2" applyFont="1" applyBorder="1" applyAlignment="1">
      <alignment horizontal="center"/>
    </xf>
    <xf numFmtId="0" fontId="1" fillId="0" borderId="46" xfId="2" applyFont="1" applyBorder="1" applyAlignment="1">
      <alignment horizontal="center"/>
    </xf>
    <xf numFmtId="0" fontId="1" fillId="0" borderId="37" xfId="2" applyFont="1" applyBorder="1" applyAlignment="1">
      <alignment horizontal="center"/>
    </xf>
    <xf numFmtId="0" fontId="1" fillId="0" borderId="0" xfId="2" applyFont="1" applyBorder="1" applyAlignment="1">
      <alignment horizontal="center" wrapText="1"/>
    </xf>
    <xf numFmtId="0" fontId="11" fillId="0" borderId="0" xfId="2" applyAlignment="1"/>
    <xf numFmtId="0" fontId="11" fillId="0" borderId="42" xfId="2" applyBorder="1" applyAlignment="1"/>
    <xf numFmtId="0" fontId="1" fillId="0" borderId="8" xfId="2" applyFont="1" applyBorder="1" applyAlignment="1">
      <alignment horizontal="center" vertical="top" wrapText="1"/>
    </xf>
    <xf numFmtId="0" fontId="1" fillId="0" borderId="0" xfId="2" applyFont="1" applyBorder="1" applyAlignment="1">
      <alignment horizontal="center" vertical="top" wrapText="1"/>
    </xf>
    <xf numFmtId="0" fontId="1" fillId="0" borderId="42" xfId="2" applyFont="1" applyBorder="1" applyAlignment="1">
      <alignment horizontal="center" vertical="top" wrapText="1"/>
    </xf>
    <xf numFmtId="0" fontId="1" fillId="2" borderId="7" xfId="2" applyFont="1" applyFill="1" applyBorder="1" applyAlignment="1">
      <alignment horizontal="center"/>
    </xf>
    <xf numFmtId="0" fontId="1" fillId="2" borderId="0" xfId="2" applyFont="1" applyFill="1" applyBorder="1" applyAlignment="1">
      <alignment horizontal="right"/>
    </xf>
    <xf numFmtId="49" fontId="1" fillId="2" borderId="7" xfId="2" applyNumberFormat="1" applyFont="1" applyFill="1" applyBorder="1" applyAlignment="1">
      <alignment horizontal="left"/>
    </xf>
    <xf numFmtId="0" fontId="2" fillId="0" borderId="27" xfId="2" applyFont="1" applyBorder="1" applyAlignment="1">
      <alignment horizontal="center" vertical="center"/>
    </xf>
    <xf numFmtId="0" fontId="2" fillId="0" borderId="44" xfId="2" applyFont="1" applyBorder="1" applyAlignment="1">
      <alignment horizontal="center" vertical="center"/>
    </xf>
    <xf numFmtId="0" fontId="2" fillId="0" borderId="45" xfId="2" applyFont="1" applyBorder="1" applyAlignment="1">
      <alignment horizontal="center" vertical="center"/>
    </xf>
    <xf numFmtId="0" fontId="1" fillId="0" borderId="27" xfId="2" applyFont="1" applyBorder="1" applyAlignment="1">
      <alignment horizontal="center" vertical="center"/>
    </xf>
    <xf numFmtId="0" fontId="1" fillId="2" borderId="44" xfId="2" applyFont="1" applyFill="1" applyBorder="1" applyAlignment="1">
      <alignment horizontal="center" vertical="center" wrapText="1"/>
    </xf>
    <xf numFmtId="0" fontId="1" fillId="2" borderId="26" xfId="2" applyFont="1" applyFill="1" applyBorder="1" applyAlignment="1">
      <alignment horizontal="center" wrapText="1"/>
    </xf>
    <xf numFmtId="0" fontId="1" fillId="2" borderId="46" xfId="2" applyFont="1" applyFill="1" applyBorder="1" applyAlignment="1">
      <alignment horizontal="center" wrapText="1"/>
    </xf>
    <xf numFmtId="0" fontId="1" fillId="2" borderId="47" xfId="2" applyFont="1" applyFill="1" applyBorder="1" applyAlignment="1">
      <alignment horizont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4" fontId="2" fillId="0" borderId="17" xfId="0" applyNumberFormat="1" applyFont="1" applyFill="1" applyBorder="1" applyAlignment="1">
      <alignment horizontal="center" vertical="center" wrapText="1"/>
    </xf>
    <xf numFmtId="4" fontId="2" fillId="0" borderId="10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wrapText="1"/>
    </xf>
    <xf numFmtId="4" fontId="2" fillId="0" borderId="32" xfId="0" applyNumberFormat="1" applyFont="1" applyFill="1" applyBorder="1" applyAlignment="1">
      <alignment horizontal="center" vertical="center" wrapText="1"/>
    </xf>
    <xf numFmtId="4" fontId="2" fillId="0" borderId="56" xfId="0" applyNumberFormat="1" applyFont="1" applyFill="1" applyBorder="1" applyAlignment="1">
      <alignment horizontal="center" vertical="center" wrapText="1"/>
    </xf>
    <xf numFmtId="4" fontId="2" fillId="0" borderId="60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14" fillId="0" borderId="0" xfId="0" applyFont="1" applyFill="1" applyAlignment="1">
      <alignment horizontal="center"/>
    </xf>
    <xf numFmtId="4" fontId="10" fillId="0" borderId="0" xfId="0" applyNumberFormat="1" applyFont="1" applyFill="1" applyBorder="1" applyAlignment="1">
      <alignment horizontal="righ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right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3" fillId="0" borderId="54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justify" vertical="top" wrapText="1"/>
    </xf>
    <xf numFmtId="0" fontId="8" fillId="0" borderId="7" xfId="0" applyFont="1" applyBorder="1" applyAlignment="1">
      <alignment horizontal="justify" vertical="top" wrapText="1"/>
    </xf>
    <xf numFmtId="49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3"/>
    <cellStyle name="Финансовый" xfId="1" builtin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Z32"/>
  <sheetViews>
    <sheetView view="pageBreakPreview" topLeftCell="A4" zoomScaleNormal="100" workbookViewId="0">
      <selection activeCell="CL38" sqref="CL38"/>
    </sheetView>
  </sheetViews>
  <sheetFormatPr defaultColWidth="0.85546875" defaultRowHeight="12.75" x14ac:dyDescent="0.2"/>
  <cols>
    <col min="1" max="16384" width="0.85546875" style="52"/>
  </cols>
  <sheetData>
    <row r="1" spans="1:155" s="18" customFormat="1" ht="15" customHeight="1" thickBot="1" x14ac:dyDescent="0.25">
      <c r="T1" s="272" t="s">
        <v>419</v>
      </c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273"/>
      <c r="AM1" s="273"/>
      <c r="AN1" s="273"/>
      <c r="AO1" s="273"/>
      <c r="AP1" s="273"/>
      <c r="AQ1" s="273"/>
      <c r="AR1" s="273"/>
      <c r="AS1" s="273"/>
      <c r="AT1" s="273"/>
      <c r="AU1" s="273"/>
      <c r="AV1" s="273"/>
      <c r="AW1" s="273"/>
      <c r="AX1" s="273"/>
      <c r="AY1" s="273"/>
      <c r="AZ1" s="273"/>
      <c r="BA1" s="273"/>
      <c r="BB1" s="273"/>
      <c r="BC1" s="273"/>
      <c r="BD1" s="273"/>
      <c r="BE1" s="273"/>
      <c r="BF1" s="273"/>
      <c r="BG1" s="273"/>
      <c r="BH1" s="273"/>
      <c r="BI1" s="273"/>
      <c r="BJ1" s="273"/>
      <c r="BK1" s="273"/>
      <c r="BL1" s="273"/>
      <c r="BM1" s="273"/>
      <c r="BN1" s="273"/>
      <c r="BO1" s="273"/>
      <c r="BP1" s="273"/>
      <c r="BQ1" s="273"/>
      <c r="BR1" s="273"/>
      <c r="BS1" s="273"/>
      <c r="BT1" s="273"/>
      <c r="BU1" s="273"/>
      <c r="BV1" s="273"/>
      <c r="BW1" s="273"/>
      <c r="BX1" s="273"/>
      <c r="BY1" s="273"/>
      <c r="BZ1" s="273"/>
      <c r="CA1" s="273"/>
      <c r="CB1" s="273"/>
      <c r="CC1" s="273"/>
      <c r="CD1" s="273"/>
      <c r="CE1" s="273"/>
      <c r="CF1" s="273"/>
      <c r="CG1" s="273"/>
      <c r="CH1" s="273"/>
      <c r="CI1" s="273"/>
      <c r="CJ1" s="273"/>
      <c r="CK1" s="273"/>
      <c r="CL1" s="273"/>
      <c r="CM1" s="273"/>
      <c r="CN1" s="273"/>
      <c r="CO1" s="273"/>
      <c r="CP1" s="273"/>
      <c r="CQ1" s="273"/>
      <c r="CR1" s="273"/>
      <c r="CS1" s="273"/>
      <c r="CT1" s="273"/>
      <c r="CU1" s="273"/>
      <c r="CV1" s="273"/>
      <c r="CW1" s="273"/>
      <c r="CX1" s="273"/>
      <c r="CY1" s="273"/>
      <c r="CZ1" s="273"/>
      <c r="DA1" s="273"/>
      <c r="DB1" s="273"/>
      <c r="DC1" s="273"/>
      <c r="DD1" s="273"/>
      <c r="DE1" s="273"/>
      <c r="DF1" s="273"/>
      <c r="DG1" s="273"/>
      <c r="DH1" s="273"/>
      <c r="DI1" s="273"/>
      <c r="DJ1" s="273"/>
      <c r="DK1" s="273"/>
      <c r="DL1" s="273"/>
      <c r="DM1" s="273"/>
      <c r="DN1" s="273"/>
      <c r="DO1" s="273"/>
      <c r="DP1" s="273"/>
      <c r="DQ1" s="273"/>
      <c r="DR1" s="273"/>
      <c r="DS1" s="273"/>
      <c r="DT1" s="273"/>
      <c r="DU1" s="273"/>
      <c r="DV1" s="273"/>
      <c r="DW1" s="273"/>
      <c r="DX1" s="273"/>
      <c r="DY1" s="273"/>
      <c r="DZ1" s="273"/>
      <c r="EA1" s="273"/>
      <c r="EB1" s="273"/>
      <c r="EC1" s="273"/>
      <c r="ED1" s="273"/>
      <c r="EE1" s="273"/>
      <c r="EF1" s="273"/>
      <c r="EG1" s="273"/>
      <c r="EH1" s="274"/>
    </row>
    <row r="2" spans="1:155" s="18" customFormat="1" ht="7.5" customHeight="1" thickBot="1" x14ac:dyDescent="0.25"/>
    <row r="3" spans="1:155" s="18" customFormat="1" ht="15" customHeight="1" thickBot="1" x14ac:dyDescent="0.25">
      <c r="T3" s="275" t="s">
        <v>420</v>
      </c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273"/>
      <c r="AG3" s="273"/>
      <c r="AH3" s="273"/>
      <c r="AI3" s="273"/>
      <c r="AJ3" s="273"/>
      <c r="AK3" s="273"/>
      <c r="AL3" s="273"/>
      <c r="AM3" s="273"/>
      <c r="AN3" s="273"/>
      <c r="AO3" s="273"/>
      <c r="AP3" s="273"/>
      <c r="AQ3" s="273"/>
      <c r="AR3" s="273"/>
      <c r="AS3" s="273"/>
      <c r="AT3" s="273"/>
      <c r="AU3" s="273"/>
      <c r="AV3" s="273"/>
      <c r="AW3" s="273"/>
      <c r="AX3" s="273"/>
      <c r="AY3" s="273"/>
      <c r="AZ3" s="273"/>
      <c r="BA3" s="273"/>
      <c r="BB3" s="273"/>
      <c r="BC3" s="273"/>
      <c r="BD3" s="273"/>
      <c r="BE3" s="273"/>
      <c r="BF3" s="273"/>
      <c r="BG3" s="273"/>
      <c r="BH3" s="273"/>
      <c r="BI3" s="273"/>
      <c r="BJ3" s="273"/>
      <c r="BK3" s="273"/>
      <c r="BL3" s="273"/>
      <c r="BM3" s="273"/>
      <c r="BN3" s="273"/>
      <c r="BO3" s="273"/>
      <c r="BP3" s="273"/>
      <c r="BQ3" s="273"/>
      <c r="BR3" s="273"/>
      <c r="BS3" s="273"/>
      <c r="BT3" s="273"/>
      <c r="BU3" s="273"/>
      <c r="BV3" s="273"/>
      <c r="BW3" s="273"/>
      <c r="BX3" s="273"/>
      <c r="BY3" s="273"/>
      <c r="BZ3" s="273"/>
      <c r="CA3" s="273"/>
      <c r="CB3" s="273"/>
      <c r="CC3" s="273"/>
      <c r="CD3" s="273"/>
      <c r="CE3" s="273"/>
      <c r="CF3" s="273"/>
      <c r="CG3" s="273"/>
      <c r="CH3" s="273"/>
      <c r="CI3" s="273"/>
      <c r="CJ3" s="273"/>
      <c r="CK3" s="273"/>
      <c r="CL3" s="273"/>
      <c r="CM3" s="273"/>
      <c r="CN3" s="273"/>
      <c r="CO3" s="273"/>
      <c r="CP3" s="273"/>
      <c r="CQ3" s="273"/>
      <c r="CR3" s="273"/>
      <c r="CS3" s="273"/>
      <c r="CT3" s="273"/>
      <c r="CU3" s="273"/>
      <c r="CV3" s="273"/>
      <c r="CW3" s="273"/>
      <c r="CX3" s="273"/>
      <c r="CY3" s="273"/>
      <c r="CZ3" s="273"/>
      <c r="DA3" s="273"/>
      <c r="DB3" s="273"/>
      <c r="DC3" s="273"/>
      <c r="DD3" s="273"/>
      <c r="DE3" s="273"/>
      <c r="DF3" s="273"/>
      <c r="DG3" s="273"/>
      <c r="DH3" s="273"/>
      <c r="DI3" s="273"/>
      <c r="DJ3" s="273"/>
      <c r="DK3" s="273"/>
      <c r="DL3" s="273"/>
      <c r="DM3" s="273"/>
      <c r="DN3" s="273"/>
      <c r="DO3" s="273"/>
      <c r="DP3" s="273"/>
      <c r="DQ3" s="273"/>
      <c r="DR3" s="273"/>
      <c r="DS3" s="273"/>
      <c r="DT3" s="273"/>
      <c r="DU3" s="273"/>
      <c r="DV3" s="273"/>
      <c r="DW3" s="273"/>
      <c r="DX3" s="273"/>
      <c r="DY3" s="273"/>
      <c r="DZ3" s="273"/>
      <c r="EA3" s="273"/>
      <c r="EB3" s="273"/>
      <c r="EC3" s="273"/>
      <c r="ED3" s="273"/>
      <c r="EE3" s="273"/>
      <c r="EF3" s="273"/>
      <c r="EG3" s="273"/>
      <c r="EH3" s="274"/>
    </row>
    <row r="4" spans="1:155" s="18" customFormat="1" ht="12.75" customHeight="1" thickBot="1" x14ac:dyDescent="0.25"/>
    <row r="5" spans="1:155" s="18" customFormat="1" ht="54" customHeight="1" thickBot="1" x14ac:dyDescent="0.25">
      <c r="O5" s="19"/>
      <c r="P5" s="276" t="s">
        <v>421</v>
      </c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  <c r="AO5" s="276"/>
      <c r="AP5" s="276"/>
      <c r="AQ5" s="276"/>
      <c r="AR5" s="276"/>
      <c r="AS5" s="276"/>
      <c r="AT5" s="276"/>
      <c r="AU5" s="276"/>
      <c r="AV5" s="276"/>
      <c r="AW5" s="276"/>
      <c r="AX5" s="276"/>
      <c r="AY5" s="276"/>
      <c r="AZ5" s="276"/>
      <c r="BA5" s="276"/>
      <c r="BB5" s="276"/>
      <c r="BC5" s="276"/>
      <c r="BD5" s="276"/>
      <c r="BE5" s="276"/>
      <c r="BF5" s="276"/>
      <c r="BG5" s="276"/>
      <c r="BH5" s="276"/>
      <c r="BI5" s="276"/>
      <c r="BJ5" s="276"/>
      <c r="BK5" s="276"/>
      <c r="BL5" s="276"/>
      <c r="BM5" s="276"/>
      <c r="BN5" s="276"/>
      <c r="BO5" s="276"/>
      <c r="BP5" s="276"/>
      <c r="BQ5" s="276"/>
      <c r="BR5" s="276"/>
      <c r="BS5" s="276"/>
      <c r="BT5" s="276"/>
      <c r="BU5" s="276"/>
      <c r="BV5" s="276"/>
      <c r="BW5" s="276"/>
      <c r="BX5" s="276"/>
      <c r="BY5" s="276"/>
      <c r="BZ5" s="276"/>
      <c r="CA5" s="276"/>
      <c r="CB5" s="276"/>
      <c r="CC5" s="276"/>
      <c r="CD5" s="276"/>
      <c r="CE5" s="276"/>
      <c r="CF5" s="276"/>
      <c r="CG5" s="276"/>
      <c r="CH5" s="276"/>
      <c r="CI5" s="276"/>
      <c r="CJ5" s="276"/>
      <c r="CK5" s="276"/>
      <c r="CL5" s="276"/>
      <c r="CM5" s="276"/>
      <c r="CN5" s="276"/>
      <c r="CO5" s="276"/>
      <c r="CP5" s="276"/>
      <c r="CQ5" s="276"/>
      <c r="CR5" s="276"/>
      <c r="CS5" s="276"/>
      <c r="CT5" s="276"/>
      <c r="CU5" s="276"/>
      <c r="CV5" s="276"/>
      <c r="CW5" s="276"/>
      <c r="CX5" s="276"/>
      <c r="CY5" s="276"/>
      <c r="CZ5" s="276"/>
      <c r="DA5" s="276"/>
      <c r="DB5" s="276"/>
      <c r="DC5" s="276"/>
      <c r="DD5" s="276"/>
      <c r="DE5" s="276"/>
      <c r="DF5" s="276"/>
      <c r="DG5" s="276"/>
      <c r="DH5" s="276"/>
      <c r="DI5" s="276"/>
      <c r="DJ5" s="276"/>
      <c r="DK5" s="276"/>
      <c r="DL5" s="276"/>
      <c r="DM5" s="276"/>
      <c r="DN5" s="276"/>
      <c r="DO5" s="276"/>
      <c r="DP5" s="276"/>
      <c r="DQ5" s="276"/>
      <c r="DR5" s="276"/>
      <c r="DS5" s="276"/>
      <c r="DT5" s="276"/>
      <c r="DU5" s="276"/>
      <c r="DV5" s="276"/>
      <c r="DW5" s="276"/>
      <c r="DX5" s="276"/>
      <c r="DY5" s="276"/>
      <c r="DZ5" s="276"/>
      <c r="EA5" s="276"/>
      <c r="EB5" s="276"/>
      <c r="EC5" s="276"/>
      <c r="ED5" s="276"/>
      <c r="EE5" s="276"/>
      <c r="EF5" s="276"/>
      <c r="EG5" s="276"/>
      <c r="EH5" s="276"/>
      <c r="EI5" s="276"/>
      <c r="EJ5" s="276"/>
      <c r="EK5" s="276"/>
      <c r="EL5" s="276"/>
      <c r="EM5" s="20"/>
    </row>
    <row r="6" spans="1:155" s="18" customFormat="1" ht="12.75" customHeight="1" thickBot="1" x14ac:dyDescent="0.25"/>
    <row r="7" spans="1:155" s="18" customFormat="1" ht="15" customHeight="1" thickBot="1" x14ac:dyDescent="0.25">
      <c r="T7" s="275" t="s">
        <v>422</v>
      </c>
      <c r="U7" s="273"/>
      <c r="V7" s="273"/>
      <c r="W7" s="273"/>
      <c r="X7" s="273"/>
      <c r="Y7" s="273"/>
      <c r="Z7" s="273"/>
      <c r="AA7" s="273"/>
      <c r="AB7" s="273"/>
      <c r="AC7" s="273"/>
      <c r="AD7" s="273"/>
      <c r="AE7" s="273"/>
      <c r="AF7" s="273"/>
      <c r="AG7" s="273"/>
      <c r="AH7" s="273"/>
      <c r="AI7" s="273"/>
      <c r="AJ7" s="273"/>
      <c r="AK7" s="273"/>
      <c r="AL7" s="273"/>
      <c r="AM7" s="273"/>
      <c r="AN7" s="273"/>
      <c r="AO7" s="273"/>
      <c r="AP7" s="273"/>
      <c r="AQ7" s="273"/>
      <c r="AR7" s="273"/>
      <c r="AS7" s="273"/>
      <c r="AT7" s="273"/>
      <c r="AU7" s="273"/>
      <c r="AV7" s="273"/>
      <c r="AW7" s="273"/>
      <c r="AX7" s="273"/>
      <c r="AY7" s="273"/>
      <c r="AZ7" s="273"/>
      <c r="BA7" s="273"/>
      <c r="BB7" s="273"/>
      <c r="BC7" s="273"/>
      <c r="BD7" s="273"/>
      <c r="BE7" s="273"/>
      <c r="BF7" s="273"/>
      <c r="BG7" s="273"/>
      <c r="BH7" s="273"/>
      <c r="BI7" s="273"/>
      <c r="BJ7" s="273"/>
      <c r="BK7" s="273"/>
      <c r="BL7" s="273"/>
      <c r="BM7" s="273"/>
      <c r="BN7" s="273"/>
      <c r="BO7" s="273"/>
      <c r="BP7" s="273"/>
      <c r="BQ7" s="273"/>
      <c r="BR7" s="273"/>
      <c r="BS7" s="273"/>
      <c r="BT7" s="273"/>
      <c r="BU7" s="273"/>
      <c r="BV7" s="273"/>
      <c r="BW7" s="273"/>
      <c r="BX7" s="273"/>
      <c r="BY7" s="273"/>
      <c r="BZ7" s="273"/>
      <c r="CA7" s="273"/>
      <c r="CB7" s="273"/>
      <c r="CC7" s="273"/>
      <c r="CD7" s="273"/>
      <c r="CE7" s="273"/>
      <c r="CF7" s="273"/>
      <c r="CG7" s="273"/>
      <c r="CH7" s="273"/>
      <c r="CI7" s="273"/>
      <c r="CJ7" s="273"/>
      <c r="CK7" s="273"/>
      <c r="CL7" s="273"/>
      <c r="CM7" s="273"/>
      <c r="CN7" s="273"/>
      <c r="CO7" s="273"/>
      <c r="CP7" s="273"/>
      <c r="CQ7" s="273"/>
      <c r="CR7" s="273"/>
      <c r="CS7" s="273"/>
      <c r="CT7" s="273"/>
      <c r="CU7" s="273"/>
      <c r="CV7" s="273"/>
      <c r="CW7" s="273"/>
      <c r="CX7" s="273"/>
      <c r="CY7" s="273"/>
      <c r="CZ7" s="273"/>
      <c r="DA7" s="273"/>
      <c r="DB7" s="273"/>
      <c r="DC7" s="273"/>
      <c r="DD7" s="273"/>
      <c r="DE7" s="273"/>
      <c r="DF7" s="273"/>
      <c r="DG7" s="273"/>
      <c r="DH7" s="273"/>
      <c r="DI7" s="273"/>
      <c r="DJ7" s="273"/>
      <c r="DK7" s="273"/>
      <c r="DL7" s="273"/>
      <c r="DM7" s="273"/>
      <c r="DN7" s="273"/>
      <c r="DO7" s="273"/>
      <c r="DP7" s="273"/>
      <c r="DQ7" s="273"/>
      <c r="DR7" s="273"/>
      <c r="DS7" s="273"/>
      <c r="DT7" s="273"/>
      <c r="DU7" s="273"/>
      <c r="DV7" s="273"/>
      <c r="DW7" s="273"/>
      <c r="DX7" s="273"/>
      <c r="DY7" s="273"/>
      <c r="DZ7" s="273"/>
      <c r="EA7" s="273"/>
      <c r="EB7" s="273"/>
      <c r="EC7" s="273"/>
      <c r="ED7" s="273"/>
      <c r="EE7" s="273"/>
      <c r="EF7" s="273"/>
      <c r="EG7" s="273"/>
      <c r="EH7" s="274"/>
    </row>
    <row r="8" spans="1:155" s="18" customFormat="1" ht="12.75" customHeight="1" thickBot="1" x14ac:dyDescent="0.25">
      <c r="K8" s="21"/>
      <c r="L8" s="22"/>
      <c r="M8" s="22"/>
      <c r="N8" s="22"/>
      <c r="O8" s="22"/>
      <c r="P8" s="22"/>
      <c r="Q8" s="22"/>
      <c r="R8" s="22"/>
      <c r="S8" s="22"/>
      <c r="T8" s="22"/>
      <c r="U8" s="22"/>
      <c r="EK8" s="22"/>
      <c r="EL8" s="22"/>
      <c r="EM8" s="22"/>
      <c r="EN8" s="22"/>
      <c r="EO8" s="21"/>
    </row>
    <row r="9" spans="1:155" s="18" customFormat="1" ht="40.5" customHeight="1" x14ac:dyDescent="0.2">
      <c r="AC9" s="277" t="s">
        <v>423</v>
      </c>
      <c r="AD9" s="278"/>
      <c r="AE9" s="278"/>
      <c r="AF9" s="278"/>
      <c r="AG9" s="278"/>
      <c r="AH9" s="278"/>
      <c r="AI9" s="278"/>
      <c r="AJ9" s="278"/>
      <c r="AK9" s="278"/>
      <c r="AL9" s="278"/>
      <c r="AM9" s="278"/>
      <c r="AN9" s="278"/>
      <c r="AO9" s="278"/>
      <c r="AP9" s="278"/>
      <c r="AQ9" s="278"/>
      <c r="AR9" s="278"/>
      <c r="AS9" s="278"/>
      <c r="AT9" s="278"/>
      <c r="AU9" s="278"/>
      <c r="AV9" s="278"/>
      <c r="AW9" s="278"/>
      <c r="AX9" s="278"/>
      <c r="AY9" s="278"/>
      <c r="AZ9" s="278"/>
      <c r="BA9" s="278"/>
      <c r="BB9" s="278"/>
      <c r="BC9" s="278"/>
      <c r="BD9" s="278"/>
      <c r="BE9" s="278"/>
      <c r="BF9" s="278"/>
      <c r="BG9" s="278"/>
      <c r="BH9" s="278"/>
      <c r="BI9" s="278"/>
      <c r="BJ9" s="278"/>
      <c r="BK9" s="278"/>
      <c r="BL9" s="278"/>
      <c r="BM9" s="278"/>
      <c r="BN9" s="278"/>
      <c r="BO9" s="278"/>
      <c r="BP9" s="278"/>
      <c r="BQ9" s="278"/>
      <c r="BR9" s="278"/>
      <c r="BS9" s="278"/>
      <c r="BT9" s="278"/>
      <c r="BU9" s="278"/>
      <c r="BV9" s="278"/>
      <c r="BW9" s="278"/>
      <c r="BX9" s="278"/>
      <c r="BY9" s="278"/>
      <c r="BZ9" s="278"/>
      <c r="CA9" s="278"/>
      <c r="CB9" s="278"/>
      <c r="CC9" s="278"/>
      <c r="CD9" s="278"/>
      <c r="CE9" s="278"/>
      <c r="CF9" s="278"/>
      <c r="CG9" s="278"/>
      <c r="CH9" s="278"/>
      <c r="CI9" s="278"/>
      <c r="CJ9" s="278"/>
      <c r="CK9" s="278"/>
      <c r="CL9" s="278"/>
      <c r="CM9" s="278"/>
      <c r="CN9" s="278"/>
      <c r="CO9" s="278"/>
      <c r="CP9" s="278"/>
      <c r="CQ9" s="278"/>
      <c r="CR9" s="278"/>
      <c r="CS9" s="278"/>
      <c r="CT9" s="278"/>
      <c r="CU9" s="278"/>
      <c r="CV9" s="278"/>
      <c r="CW9" s="278"/>
      <c r="CX9" s="278"/>
      <c r="CY9" s="278"/>
      <c r="CZ9" s="278"/>
      <c r="DA9" s="278"/>
      <c r="DB9" s="278"/>
      <c r="DC9" s="278"/>
      <c r="DD9" s="278"/>
      <c r="DE9" s="278"/>
      <c r="DF9" s="278"/>
      <c r="DG9" s="278"/>
      <c r="DH9" s="278"/>
      <c r="DI9" s="278"/>
      <c r="DJ9" s="278"/>
      <c r="DK9" s="278"/>
      <c r="DL9" s="278"/>
      <c r="DM9" s="278"/>
      <c r="DN9" s="278"/>
      <c r="DO9" s="278"/>
      <c r="DP9" s="278"/>
      <c r="DQ9" s="278"/>
      <c r="DR9" s="278"/>
      <c r="DS9" s="278"/>
      <c r="DT9" s="278"/>
      <c r="DU9" s="278"/>
      <c r="DV9" s="278"/>
      <c r="DW9" s="278"/>
      <c r="DX9" s="278"/>
      <c r="DY9" s="279"/>
    </row>
    <row r="10" spans="1:155" s="18" customFormat="1" ht="11.25" customHeight="1" x14ac:dyDescent="0.2">
      <c r="AC10" s="23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5" t="s">
        <v>424</v>
      </c>
      <c r="BW10" s="269" t="s">
        <v>483</v>
      </c>
      <c r="BX10" s="269"/>
      <c r="BY10" s="269"/>
      <c r="BZ10" s="269"/>
      <c r="CA10" s="269"/>
      <c r="CB10" s="269"/>
      <c r="CC10" s="269"/>
      <c r="CD10" s="269"/>
      <c r="CE10" s="269"/>
      <c r="CF10" s="269"/>
      <c r="CG10" s="269"/>
      <c r="CH10" s="269"/>
      <c r="CI10" s="24"/>
      <c r="CJ10" s="270">
        <v>20</v>
      </c>
      <c r="CK10" s="270"/>
      <c r="CL10" s="270"/>
      <c r="CM10" s="271" t="s">
        <v>30</v>
      </c>
      <c r="CN10" s="271"/>
      <c r="CO10" s="271"/>
      <c r="CP10" s="26" t="s">
        <v>425</v>
      </c>
      <c r="CQ10" s="27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8"/>
    </row>
    <row r="11" spans="1:155" s="18" customFormat="1" ht="15" customHeight="1" thickBot="1" x14ac:dyDescent="0.25">
      <c r="AC11" s="29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252" t="s">
        <v>426</v>
      </c>
      <c r="BM11" s="252"/>
      <c r="BN11" s="252"/>
      <c r="BO11" s="252"/>
      <c r="BP11" s="252"/>
      <c r="BQ11" s="252"/>
      <c r="BR11" s="252"/>
      <c r="BS11" s="252"/>
      <c r="BT11" s="252"/>
      <c r="BU11" s="252"/>
      <c r="BV11" s="252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2"/>
      <c r="CK11" s="252"/>
      <c r="CL11" s="252"/>
      <c r="CM11" s="252"/>
      <c r="CN11" s="252"/>
      <c r="CO11" s="252"/>
      <c r="CP11" s="252"/>
      <c r="CQ11" s="252"/>
      <c r="CR11" s="252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1"/>
    </row>
    <row r="12" spans="1:155" s="18" customFormat="1" ht="28.5" customHeight="1" thickBot="1" x14ac:dyDescent="0.25"/>
    <row r="13" spans="1:155" s="18" customFormat="1" ht="3" customHeight="1" thickBot="1" x14ac:dyDescent="0.25">
      <c r="DV13" s="253" t="s">
        <v>427</v>
      </c>
      <c r="DW13" s="224"/>
      <c r="DX13" s="224"/>
      <c r="DY13" s="224"/>
      <c r="DZ13" s="224"/>
      <c r="EA13" s="224"/>
      <c r="EB13" s="224"/>
      <c r="EC13" s="224"/>
      <c r="ED13" s="224"/>
      <c r="EE13" s="224"/>
      <c r="EF13" s="224"/>
      <c r="EG13" s="224"/>
      <c r="EH13" s="224"/>
      <c r="EI13" s="224"/>
      <c r="EJ13" s="224"/>
      <c r="EK13" s="224"/>
      <c r="EL13" s="224"/>
      <c r="EM13" s="224"/>
      <c r="EN13" s="224"/>
      <c r="EO13" s="224"/>
      <c r="EP13" s="224"/>
      <c r="EQ13" s="224"/>
      <c r="ER13" s="224"/>
      <c r="ES13" s="225"/>
    </row>
    <row r="14" spans="1:155" s="18" customFormat="1" ht="15" customHeight="1" thickBot="1" x14ac:dyDescent="0.25">
      <c r="A14" s="254" t="s">
        <v>428</v>
      </c>
      <c r="B14" s="254"/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54"/>
      <c r="AF14" s="254"/>
      <c r="AG14" s="254"/>
      <c r="AH14" s="254"/>
      <c r="AI14" s="254"/>
      <c r="AJ14" s="254"/>
      <c r="AK14" s="254"/>
      <c r="AL14" s="254"/>
      <c r="AM14" s="254"/>
      <c r="AN14" s="254"/>
      <c r="AO14" s="254"/>
      <c r="AP14" s="254"/>
      <c r="AQ14" s="254"/>
      <c r="AR14" s="254"/>
      <c r="AS14" s="254"/>
      <c r="AT14" s="254"/>
      <c r="AU14" s="254"/>
      <c r="AV14" s="254"/>
      <c r="AW14" s="254"/>
      <c r="AX14" s="254"/>
      <c r="AY14" s="254"/>
      <c r="AZ14" s="254"/>
      <c r="BA14" s="254"/>
      <c r="BB14" s="254"/>
      <c r="BC14" s="254"/>
      <c r="BD14" s="254"/>
      <c r="BE14" s="254"/>
      <c r="BF14" s="254"/>
      <c r="BG14" s="254"/>
      <c r="BH14" s="254"/>
      <c r="BI14" s="254"/>
      <c r="BJ14" s="254"/>
      <c r="BK14" s="254"/>
      <c r="BL14" s="254"/>
      <c r="BM14" s="254"/>
      <c r="BN14" s="254"/>
      <c r="BO14" s="254"/>
      <c r="BP14" s="254"/>
      <c r="BQ14" s="254"/>
      <c r="BR14" s="254"/>
      <c r="BS14" s="254"/>
      <c r="BT14" s="254"/>
      <c r="BU14" s="254"/>
      <c r="BV14" s="254"/>
      <c r="BW14" s="254"/>
      <c r="BX14" s="254"/>
      <c r="BY14" s="254"/>
      <c r="BZ14" s="254"/>
      <c r="CA14" s="254"/>
      <c r="CB14" s="254"/>
      <c r="CC14" s="254"/>
      <c r="CD14" s="254"/>
      <c r="CE14" s="254"/>
      <c r="CF14" s="254"/>
      <c r="CG14" s="255" t="s">
        <v>429</v>
      </c>
      <c r="CH14" s="256"/>
      <c r="CI14" s="256"/>
      <c r="CJ14" s="256"/>
      <c r="CK14" s="256"/>
      <c r="CL14" s="256"/>
      <c r="CM14" s="256"/>
      <c r="CN14" s="256"/>
      <c r="CO14" s="256"/>
      <c r="CP14" s="256"/>
      <c r="CQ14" s="256"/>
      <c r="CR14" s="256"/>
      <c r="CS14" s="256"/>
      <c r="CT14" s="256"/>
      <c r="CU14" s="256"/>
      <c r="CV14" s="256"/>
      <c r="CW14" s="256"/>
      <c r="CX14" s="256"/>
      <c r="CY14" s="256"/>
      <c r="CZ14" s="256"/>
      <c r="DA14" s="256"/>
      <c r="DB14" s="256"/>
      <c r="DC14" s="256"/>
      <c r="DD14" s="256"/>
      <c r="DE14" s="256"/>
      <c r="DF14" s="256"/>
      <c r="DG14" s="256"/>
      <c r="DH14" s="256"/>
      <c r="DI14" s="256"/>
      <c r="DJ14" s="256"/>
      <c r="DK14" s="256"/>
      <c r="DL14" s="257"/>
      <c r="DR14" s="32"/>
      <c r="DV14" s="226"/>
      <c r="DW14" s="227"/>
      <c r="DX14" s="227"/>
      <c r="DY14" s="227"/>
      <c r="DZ14" s="227"/>
      <c r="EA14" s="227"/>
      <c r="EB14" s="227"/>
      <c r="EC14" s="227"/>
      <c r="ED14" s="227"/>
      <c r="EE14" s="227"/>
      <c r="EF14" s="227"/>
      <c r="EG14" s="227"/>
      <c r="EH14" s="227"/>
      <c r="EI14" s="227"/>
      <c r="EJ14" s="227"/>
      <c r="EK14" s="227"/>
      <c r="EL14" s="227"/>
      <c r="EM14" s="227"/>
      <c r="EN14" s="227"/>
      <c r="EO14" s="227"/>
      <c r="EP14" s="227"/>
      <c r="EQ14" s="227"/>
      <c r="ER14" s="227"/>
      <c r="ES14" s="228"/>
    </row>
    <row r="15" spans="1:155" s="18" customFormat="1" ht="13.5" customHeight="1" x14ac:dyDescent="0.2">
      <c r="A15" s="33"/>
      <c r="B15" s="258" t="s">
        <v>430</v>
      </c>
      <c r="C15" s="258"/>
      <c r="D15" s="258"/>
      <c r="E15" s="258"/>
      <c r="F15" s="258"/>
      <c r="G15" s="258"/>
      <c r="H15" s="258"/>
      <c r="I15" s="258"/>
      <c r="J15" s="258"/>
      <c r="K15" s="258"/>
      <c r="L15" s="258"/>
      <c r="M15" s="258"/>
      <c r="N15" s="258"/>
      <c r="O15" s="258"/>
      <c r="P15" s="258"/>
      <c r="Q15" s="258"/>
      <c r="R15" s="258"/>
      <c r="S15" s="258"/>
      <c r="T15" s="258"/>
      <c r="U15" s="258"/>
      <c r="V15" s="258"/>
      <c r="W15" s="258"/>
      <c r="X15" s="258"/>
      <c r="Y15" s="258"/>
      <c r="Z15" s="258"/>
      <c r="AA15" s="258"/>
      <c r="AB15" s="258"/>
      <c r="AC15" s="258"/>
      <c r="AD15" s="258"/>
      <c r="AE15" s="258"/>
      <c r="AF15" s="258"/>
      <c r="AG15" s="258"/>
      <c r="AH15" s="258"/>
      <c r="AI15" s="258"/>
      <c r="AJ15" s="258"/>
      <c r="AK15" s="258"/>
      <c r="AL15" s="258"/>
      <c r="AM15" s="258"/>
      <c r="AN15" s="258"/>
      <c r="AO15" s="258"/>
      <c r="AP15" s="258"/>
      <c r="AQ15" s="258"/>
      <c r="AR15" s="258"/>
      <c r="AS15" s="258"/>
      <c r="AT15" s="258"/>
      <c r="AU15" s="258"/>
      <c r="AV15" s="258"/>
      <c r="AW15" s="258"/>
      <c r="AX15" s="258"/>
      <c r="AY15" s="258"/>
      <c r="AZ15" s="258"/>
      <c r="BA15" s="258"/>
      <c r="BB15" s="258"/>
      <c r="BC15" s="258"/>
      <c r="BD15" s="258"/>
      <c r="BE15" s="258"/>
      <c r="BF15" s="258"/>
      <c r="BG15" s="258"/>
      <c r="BH15" s="258"/>
      <c r="BI15" s="258"/>
      <c r="BJ15" s="258"/>
      <c r="BK15" s="258"/>
      <c r="BL15" s="258"/>
      <c r="BM15" s="258"/>
      <c r="BN15" s="258"/>
      <c r="BO15" s="258"/>
      <c r="BP15" s="258"/>
      <c r="BQ15" s="258"/>
      <c r="BR15" s="258"/>
      <c r="BS15" s="258"/>
      <c r="BT15" s="258"/>
      <c r="BU15" s="258"/>
      <c r="BV15" s="258"/>
      <c r="BW15" s="258"/>
      <c r="BX15" s="258"/>
      <c r="BY15" s="258"/>
      <c r="BZ15" s="258"/>
      <c r="CA15" s="258"/>
      <c r="CB15" s="258"/>
      <c r="CC15" s="258"/>
      <c r="CD15" s="258"/>
      <c r="CE15" s="258"/>
      <c r="CF15" s="259"/>
      <c r="CG15" s="260" t="s">
        <v>431</v>
      </c>
      <c r="CH15" s="261"/>
      <c r="CI15" s="261"/>
      <c r="CJ15" s="261"/>
      <c r="CK15" s="261"/>
      <c r="CL15" s="261"/>
      <c r="CM15" s="261"/>
      <c r="CN15" s="261"/>
      <c r="CO15" s="261"/>
      <c r="CP15" s="261"/>
      <c r="CQ15" s="261"/>
      <c r="CR15" s="261"/>
      <c r="CS15" s="261"/>
      <c r="CT15" s="261"/>
      <c r="CU15" s="261"/>
      <c r="CV15" s="261"/>
      <c r="CW15" s="261"/>
      <c r="CX15" s="261"/>
      <c r="CY15" s="261"/>
      <c r="CZ15" s="261"/>
      <c r="DA15" s="261"/>
      <c r="DB15" s="261"/>
      <c r="DC15" s="261"/>
      <c r="DD15" s="261"/>
      <c r="DE15" s="261"/>
      <c r="DF15" s="261"/>
      <c r="DG15" s="261"/>
      <c r="DH15" s="261"/>
      <c r="DI15" s="261"/>
      <c r="DJ15" s="261"/>
      <c r="DK15" s="261"/>
      <c r="DL15" s="262"/>
      <c r="DP15" s="263" t="s">
        <v>432</v>
      </c>
      <c r="DQ15" s="263"/>
      <c r="DR15" s="263"/>
      <c r="DS15" s="263"/>
      <c r="DT15" s="263"/>
      <c r="DU15" s="263"/>
      <c r="DV15" s="263"/>
      <c r="DW15" s="263"/>
      <c r="DX15" s="263"/>
      <c r="DY15" s="263"/>
      <c r="DZ15" s="263"/>
      <c r="EA15" s="263"/>
      <c r="EB15" s="263"/>
      <c r="EC15" s="263"/>
      <c r="ED15" s="263"/>
      <c r="EE15" s="263"/>
      <c r="EF15" s="263"/>
      <c r="EG15" s="263"/>
      <c r="EH15" s="263"/>
      <c r="EI15" s="263"/>
      <c r="EJ15" s="263"/>
      <c r="EK15" s="263"/>
      <c r="EL15" s="263"/>
      <c r="EM15" s="263"/>
      <c r="EN15" s="263"/>
      <c r="EO15" s="263"/>
      <c r="EP15" s="263"/>
      <c r="EQ15" s="263"/>
      <c r="ER15" s="263"/>
      <c r="ES15" s="263"/>
      <c r="ET15" s="263"/>
      <c r="EU15" s="263"/>
      <c r="EV15" s="263"/>
      <c r="EW15" s="263"/>
      <c r="EX15" s="263"/>
      <c r="EY15" s="263"/>
    </row>
    <row r="16" spans="1:155" s="18" customFormat="1" ht="12" customHeight="1" x14ac:dyDescent="0.2">
      <c r="A16" s="33"/>
      <c r="B16" s="34"/>
      <c r="C16" s="34"/>
      <c r="D16" s="249" t="s">
        <v>433</v>
      </c>
      <c r="E16" s="249"/>
      <c r="F16" s="250" t="s">
        <v>434</v>
      </c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  <c r="U16" s="250"/>
      <c r="V16" s="250"/>
      <c r="W16" s="250"/>
      <c r="X16" s="250"/>
      <c r="Y16" s="250"/>
      <c r="Z16" s="250"/>
      <c r="AA16" s="250"/>
      <c r="AB16" s="250"/>
      <c r="AC16" s="250"/>
      <c r="AD16" s="250"/>
      <c r="AE16" s="250"/>
      <c r="AF16" s="250"/>
      <c r="AG16" s="250"/>
      <c r="AH16" s="250"/>
      <c r="AI16" s="250"/>
      <c r="AJ16" s="250"/>
      <c r="AK16" s="250"/>
      <c r="AL16" s="250"/>
      <c r="AM16" s="250"/>
      <c r="AN16" s="250"/>
      <c r="AO16" s="250"/>
      <c r="AP16" s="250"/>
      <c r="AQ16" s="250"/>
      <c r="AR16" s="250"/>
      <c r="AS16" s="250"/>
      <c r="AT16" s="250"/>
      <c r="AU16" s="250"/>
      <c r="AV16" s="250"/>
      <c r="AW16" s="250"/>
      <c r="AX16" s="250"/>
      <c r="AY16" s="250"/>
      <c r="AZ16" s="250"/>
      <c r="BA16" s="250"/>
      <c r="BB16" s="250"/>
      <c r="BC16" s="250"/>
      <c r="BD16" s="250"/>
      <c r="BE16" s="250"/>
      <c r="BF16" s="250"/>
      <c r="BG16" s="250"/>
      <c r="BH16" s="250"/>
      <c r="BI16" s="250"/>
      <c r="BJ16" s="250"/>
      <c r="BK16" s="250"/>
      <c r="BL16" s="250"/>
      <c r="BM16" s="250"/>
      <c r="BN16" s="250"/>
      <c r="BO16" s="250"/>
      <c r="BP16" s="250"/>
      <c r="BQ16" s="250"/>
      <c r="BR16" s="250"/>
      <c r="BS16" s="250"/>
      <c r="BT16" s="250"/>
      <c r="BU16" s="250"/>
      <c r="BV16" s="250"/>
      <c r="BW16" s="250"/>
      <c r="BX16" s="250"/>
      <c r="BY16" s="250"/>
      <c r="BZ16" s="250"/>
      <c r="CA16" s="250"/>
      <c r="CB16" s="250"/>
      <c r="CC16" s="250"/>
      <c r="CD16" s="250"/>
      <c r="CE16" s="250"/>
      <c r="CF16" s="251"/>
      <c r="CG16" s="239" t="s">
        <v>435</v>
      </c>
      <c r="CH16" s="240"/>
      <c r="CI16" s="240"/>
      <c r="CJ16" s="240"/>
      <c r="CK16" s="240"/>
      <c r="CL16" s="240"/>
      <c r="CM16" s="240"/>
      <c r="CN16" s="240"/>
      <c r="CO16" s="240"/>
      <c r="CP16" s="240"/>
      <c r="CQ16" s="240"/>
      <c r="CR16" s="240"/>
      <c r="CS16" s="240"/>
      <c r="CT16" s="240"/>
      <c r="CU16" s="240"/>
      <c r="CV16" s="240"/>
      <c r="CW16" s="240"/>
      <c r="CX16" s="240"/>
      <c r="CY16" s="240"/>
      <c r="CZ16" s="240"/>
      <c r="DA16" s="240"/>
      <c r="DB16" s="240"/>
      <c r="DC16" s="240"/>
      <c r="DD16" s="240"/>
      <c r="DE16" s="240"/>
      <c r="DF16" s="240"/>
      <c r="DG16" s="240"/>
      <c r="DH16" s="240"/>
      <c r="DI16" s="240"/>
      <c r="DJ16" s="240"/>
      <c r="DK16" s="240"/>
      <c r="DL16" s="241"/>
      <c r="DP16" s="263"/>
      <c r="DQ16" s="263"/>
      <c r="DR16" s="263"/>
      <c r="DS16" s="263"/>
      <c r="DT16" s="263"/>
      <c r="DU16" s="263"/>
      <c r="DV16" s="263"/>
      <c r="DW16" s="263"/>
      <c r="DX16" s="263"/>
      <c r="DY16" s="263"/>
      <c r="DZ16" s="263"/>
      <c r="EA16" s="263"/>
      <c r="EB16" s="263"/>
      <c r="EC16" s="263"/>
      <c r="ED16" s="263"/>
      <c r="EE16" s="263"/>
      <c r="EF16" s="263"/>
      <c r="EG16" s="263"/>
      <c r="EH16" s="263"/>
      <c r="EI16" s="263"/>
      <c r="EJ16" s="263"/>
      <c r="EK16" s="263"/>
      <c r="EL16" s="263"/>
      <c r="EM16" s="263"/>
      <c r="EN16" s="263"/>
      <c r="EO16" s="263"/>
      <c r="EP16" s="263"/>
      <c r="EQ16" s="263"/>
      <c r="ER16" s="263"/>
      <c r="ES16" s="263"/>
      <c r="ET16" s="263"/>
      <c r="EU16" s="263"/>
      <c r="EV16" s="263"/>
      <c r="EW16" s="263"/>
      <c r="EX16" s="263"/>
      <c r="EY16" s="263"/>
    </row>
    <row r="17" spans="1:156" s="18" customFormat="1" ht="12" customHeight="1" x14ac:dyDescent="0.2">
      <c r="A17" s="33"/>
      <c r="B17" s="35"/>
      <c r="C17" s="35"/>
      <c r="D17" s="35"/>
      <c r="E17" s="35"/>
      <c r="F17" s="237" t="s">
        <v>436</v>
      </c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7"/>
      <c r="AO17" s="237"/>
      <c r="AP17" s="237"/>
      <c r="AQ17" s="237"/>
      <c r="AR17" s="237"/>
      <c r="AS17" s="237"/>
      <c r="AT17" s="237"/>
      <c r="AU17" s="237"/>
      <c r="AV17" s="237"/>
      <c r="AW17" s="237"/>
      <c r="AX17" s="237"/>
      <c r="AY17" s="237"/>
      <c r="AZ17" s="237"/>
      <c r="BA17" s="237"/>
      <c r="BB17" s="237"/>
      <c r="BC17" s="237"/>
      <c r="BD17" s="237"/>
      <c r="BE17" s="237"/>
      <c r="BF17" s="237"/>
      <c r="BG17" s="237"/>
      <c r="BH17" s="237"/>
      <c r="BI17" s="237"/>
      <c r="BJ17" s="237"/>
      <c r="BK17" s="237"/>
      <c r="BL17" s="237"/>
      <c r="BM17" s="237"/>
      <c r="BN17" s="237"/>
      <c r="BO17" s="237"/>
      <c r="BP17" s="237"/>
      <c r="BQ17" s="237"/>
      <c r="BR17" s="237"/>
      <c r="BS17" s="237"/>
      <c r="BT17" s="237"/>
      <c r="BU17" s="237"/>
      <c r="BV17" s="237"/>
      <c r="BW17" s="237"/>
      <c r="BX17" s="237"/>
      <c r="BY17" s="237"/>
      <c r="BZ17" s="237"/>
      <c r="CA17" s="237"/>
      <c r="CB17" s="237"/>
      <c r="CC17" s="237"/>
      <c r="CD17" s="237"/>
      <c r="CE17" s="237"/>
      <c r="CF17" s="238"/>
      <c r="CG17" s="239" t="s">
        <v>437</v>
      </c>
      <c r="CH17" s="264"/>
      <c r="CI17" s="264"/>
      <c r="CJ17" s="264"/>
      <c r="CK17" s="264"/>
      <c r="CL17" s="264"/>
      <c r="CM17" s="264"/>
      <c r="CN17" s="264"/>
      <c r="CO17" s="264"/>
      <c r="CP17" s="264"/>
      <c r="CQ17" s="264"/>
      <c r="CR17" s="264"/>
      <c r="CS17" s="264"/>
      <c r="CT17" s="264"/>
      <c r="CU17" s="264"/>
      <c r="CV17" s="264"/>
      <c r="CW17" s="264"/>
      <c r="CX17" s="264"/>
      <c r="CY17" s="264"/>
      <c r="CZ17" s="264"/>
      <c r="DA17" s="264"/>
      <c r="DB17" s="264"/>
      <c r="DC17" s="264"/>
      <c r="DD17" s="264"/>
      <c r="DE17" s="264"/>
      <c r="DF17" s="264"/>
      <c r="DG17" s="264"/>
      <c r="DH17" s="264"/>
      <c r="DI17" s="264"/>
      <c r="DJ17" s="264"/>
      <c r="DK17" s="264"/>
      <c r="DL17" s="265"/>
      <c r="DP17" s="263"/>
      <c r="DQ17" s="263"/>
      <c r="DR17" s="263"/>
      <c r="DS17" s="263"/>
      <c r="DT17" s="263"/>
      <c r="DU17" s="263"/>
      <c r="DV17" s="263"/>
      <c r="DW17" s="263"/>
      <c r="DX17" s="263"/>
      <c r="DY17" s="263"/>
      <c r="DZ17" s="263"/>
      <c r="EA17" s="263"/>
      <c r="EB17" s="263"/>
      <c r="EC17" s="263"/>
      <c r="ED17" s="263"/>
      <c r="EE17" s="263"/>
      <c r="EF17" s="263"/>
      <c r="EG17" s="263"/>
      <c r="EH17" s="263"/>
      <c r="EI17" s="263"/>
      <c r="EJ17" s="263"/>
      <c r="EK17" s="263"/>
      <c r="EL17" s="263"/>
      <c r="EM17" s="263"/>
      <c r="EN17" s="263"/>
      <c r="EO17" s="263"/>
      <c r="EP17" s="263"/>
      <c r="EQ17" s="263"/>
      <c r="ER17" s="263"/>
      <c r="ES17" s="263"/>
      <c r="ET17" s="263"/>
      <c r="EU17" s="263"/>
      <c r="EV17" s="263"/>
      <c r="EW17" s="263"/>
      <c r="EX17" s="263"/>
      <c r="EY17" s="263"/>
    </row>
    <row r="18" spans="1:156" s="18" customFormat="1" ht="16.5" customHeight="1" x14ac:dyDescent="0.2">
      <c r="A18" s="33"/>
      <c r="B18" s="36"/>
      <c r="C18" s="36"/>
      <c r="D18" s="37"/>
      <c r="E18" s="37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8"/>
      <c r="CG18" s="266" t="s">
        <v>438</v>
      </c>
      <c r="CH18" s="267"/>
      <c r="CI18" s="267"/>
      <c r="CJ18" s="267"/>
      <c r="CK18" s="267"/>
      <c r="CL18" s="267"/>
      <c r="CM18" s="267"/>
      <c r="CN18" s="267"/>
      <c r="CO18" s="267"/>
      <c r="CP18" s="267"/>
      <c r="CQ18" s="267"/>
      <c r="CR18" s="267"/>
      <c r="CS18" s="267"/>
      <c r="CT18" s="267"/>
      <c r="CU18" s="267"/>
      <c r="CV18" s="267"/>
      <c r="CW18" s="267"/>
      <c r="CX18" s="267"/>
      <c r="CY18" s="267"/>
      <c r="CZ18" s="267"/>
      <c r="DA18" s="267"/>
      <c r="DB18" s="267"/>
      <c r="DC18" s="267"/>
      <c r="DD18" s="267"/>
      <c r="DE18" s="267"/>
      <c r="DF18" s="267"/>
      <c r="DG18" s="267"/>
      <c r="DH18" s="267"/>
      <c r="DI18" s="267"/>
      <c r="DJ18" s="267"/>
      <c r="DK18" s="267"/>
      <c r="DL18" s="268"/>
      <c r="DP18" s="263"/>
      <c r="DQ18" s="263"/>
      <c r="DR18" s="263"/>
      <c r="DS18" s="263"/>
      <c r="DT18" s="263"/>
      <c r="DU18" s="263"/>
      <c r="DV18" s="263"/>
      <c r="DW18" s="263"/>
      <c r="DX18" s="263"/>
      <c r="DY18" s="263"/>
      <c r="DZ18" s="263"/>
      <c r="EA18" s="263"/>
      <c r="EB18" s="263"/>
      <c r="EC18" s="263"/>
      <c r="ED18" s="263"/>
      <c r="EE18" s="263"/>
      <c r="EF18" s="263"/>
      <c r="EG18" s="263"/>
      <c r="EH18" s="263"/>
      <c r="EI18" s="263"/>
      <c r="EJ18" s="263"/>
      <c r="EK18" s="263"/>
      <c r="EL18" s="263"/>
      <c r="EM18" s="263"/>
      <c r="EN18" s="263"/>
      <c r="EO18" s="263"/>
      <c r="EP18" s="263"/>
      <c r="EQ18" s="263"/>
      <c r="ER18" s="263"/>
      <c r="ES18" s="263"/>
      <c r="ET18" s="263"/>
      <c r="EU18" s="263"/>
      <c r="EV18" s="263"/>
      <c r="EW18" s="263"/>
      <c r="EX18" s="263"/>
      <c r="EY18" s="263"/>
    </row>
    <row r="19" spans="1:156" s="18" customFormat="1" ht="12" customHeight="1" x14ac:dyDescent="0.2">
      <c r="A19" s="33"/>
      <c r="B19" s="237" t="s">
        <v>439</v>
      </c>
      <c r="C19" s="237"/>
      <c r="D19" s="237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237"/>
      <c r="AK19" s="237"/>
      <c r="AL19" s="237"/>
      <c r="AM19" s="237"/>
      <c r="AN19" s="237"/>
      <c r="AO19" s="237"/>
      <c r="AP19" s="237"/>
      <c r="AQ19" s="237"/>
      <c r="AR19" s="237"/>
      <c r="AS19" s="237"/>
      <c r="AT19" s="237"/>
      <c r="AU19" s="237"/>
      <c r="AV19" s="237"/>
      <c r="AW19" s="237"/>
      <c r="AX19" s="237"/>
      <c r="AY19" s="237"/>
      <c r="AZ19" s="237"/>
      <c r="BA19" s="237"/>
      <c r="BB19" s="237"/>
      <c r="BC19" s="237"/>
      <c r="BD19" s="237"/>
      <c r="BE19" s="237"/>
      <c r="BF19" s="237"/>
      <c r="BG19" s="237"/>
      <c r="BH19" s="237"/>
      <c r="BI19" s="237"/>
      <c r="BJ19" s="237"/>
      <c r="BK19" s="237"/>
      <c r="BL19" s="237"/>
      <c r="BM19" s="237"/>
      <c r="BN19" s="237"/>
      <c r="BO19" s="237"/>
      <c r="BP19" s="237"/>
      <c r="BQ19" s="237"/>
      <c r="BR19" s="237"/>
      <c r="BS19" s="237"/>
      <c r="BT19" s="237"/>
      <c r="BU19" s="237"/>
      <c r="BV19" s="237"/>
      <c r="BW19" s="237"/>
      <c r="BX19" s="237"/>
      <c r="BY19" s="237"/>
      <c r="BZ19" s="237"/>
      <c r="CA19" s="237"/>
      <c r="CB19" s="237"/>
      <c r="CC19" s="237"/>
      <c r="CD19" s="237"/>
      <c r="CE19" s="237"/>
      <c r="CF19" s="238"/>
      <c r="CG19" s="239" t="s">
        <v>440</v>
      </c>
      <c r="CH19" s="240"/>
      <c r="CI19" s="240"/>
      <c r="CJ19" s="240"/>
      <c r="CK19" s="240"/>
      <c r="CL19" s="240"/>
      <c r="CM19" s="240"/>
      <c r="CN19" s="240"/>
      <c r="CO19" s="240"/>
      <c r="CP19" s="240"/>
      <c r="CQ19" s="240"/>
      <c r="CR19" s="240"/>
      <c r="CS19" s="240"/>
      <c r="CT19" s="240"/>
      <c r="CU19" s="240"/>
      <c r="CV19" s="240"/>
      <c r="CW19" s="240"/>
      <c r="CX19" s="240"/>
      <c r="CY19" s="240"/>
      <c r="CZ19" s="240"/>
      <c r="DA19" s="240"/>
      <c r="DB19" s="240"/>
      <c r="DC19" s="240"/>
      <c r="DD19" s="240"/>
      <c r="DE19" s="240"/>
      <c r="DF19" s="240"/>
      <c r="DG19" s="240"/>
      <c r="DH19" s="240"/>
      <c r="DI19" s="240"/>
      <c r="DJ19" s="240"/>
      <c r="DK19" s="240"/>
      <c r="DL19" s="241"/>
      <c r="DQ19" s="39"/>
      <c r="DR19" s="40"/>
      <c r="DS19" s="40"/>
      <c r="DT19" s="40"/>
      <c r="DU19" s="40"/>
      <c r="DV19" s="247" t="s">
        <v>441</v>
      </c>
      <c r="DW19" s="247"/>
      <c r="DX19" s="247"/>
      <c r="DY19" s="245"/>
      <c r="DZ19" s="245"/>
      <c r="EA19" s="245"/>
      <c r="EB19" s="245"/>
      <c r="EC19" s="245"/>
      <c r="ED19" s="245"/>
      <c r="EE19" s="245"/>
      <c r="EF19" s="245"/>
      <c r="EG19" s="245"/>
      <c r="EH19" s="245"/>
      <c r="EI19" s="245"/>
      <c r="EJ19" s="245"/>
      <c r="EK19" s="246" t="s">
        <v>442</v>
      </c>
      <c r="EL19" s="246"/>
      <c r="EM19" s="246"/>
      <c r="EN19" s="246"/>
      <c r="EO19" s="245"/>
      <c r="EP19" s="245"/>
      <c r="EQ19" s="245"/>
      <c r="ER19" s="245"/>
      <c r="ES19" s="245"/>
      <c r="EV19" s="40"/>
      <c r="EW19" s="40"/>
      <c r="EX19" s="40"/>
      <c r="EY19" s="40"/>
    </row>
    <row r="20" spans="1:156" s="18" customFormat="1" ht="12" customHeight="1" x14ac:dyDescent="0.2">
      <c r="A20" s="33"/>
      <c r="B20" s="237" t="s">
        <v>443</v>
      </c>
      <c r="C20" s="237"/>
      <c r="D20" s="237"/>
      <c r="E20" s="237"/>
      <c r="F20" s="237"/>
      <c r="G20" s="237"/>
      <c r="H20" s="237"/>
      <c r="I20" s="237"/>
      <c r="J20" s="237"/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  <c r="AI20" s="237"/>
      <c r="AJ20" s="237"/>
      <c r="AK20" s="237"/>
      <c r="AL20" s="237"/>
      <c r="AM20" s="237"/>
      <c r="AN20" s="237"/>
      <c r="AO20" s="237"/>
      <c r="AP20" s="237"/>
      <c r="AQ20" s="237"/>
      <c r="AR20" s="237"/>
      <c r="AS20" s="237"/>
      <c r="AT20" s="237"/>
      <c r="AU20" s="237"/>
      <c r="AV20" s="237"/>
      <c r="AW20" s="237"/>
      <c r="AX20" s="237"/>
      <c r="AY20" s="237"/>
      <c r="AZ20" s="237"/>
      <c r="BA20" s="237"/>
      <c r="BB20" s="237"/>
      <c r="BC20" s="237"/>
      <c r="BD20" s="237"/>
      <c r="BE20" s="237"/>
      <c r="BF20" s="237"/>
      <c r="BG20" s="237"/>
      <c r="BH20" s="237"/>
      <c r="BI20" s="237"/>
      <c r="BJ20" s="237"/>
      <c r="BK20" s="237"/>
      <c r="BL20" s="237"/>
      <c r="BM20" s="237"/>
      <c r="BN20" s="237"/>
      <c r="BO20" s="237"/>
      <c r="BP20" s="237"/>
      <c r="BQ20" s="237"/>
      <c r="BR20" s="237"/>
      <c r="BS20" s="237"/>
      <c r="BT20" s="237"/>
      <c r="BU20" s="237"/>
      <c r="BV20" s="237"/>
      <c r="BW20" s="237"/>
      <c r="BX20" s="237"/>
      <c r="BY20" s="237"/>
      <c r="BZ20" s="237"/>
      <c r="CA20" s="237"/>
      <c r="CB20" s="237"/>
      <c r="CC20" s="237"/>
      <c r="CD20" s="237"/>
      <c r="CE20" s="237"/>
      <c r="CF20" s="238"/>
      <c r="CG20" s="239" t="s">
        <v>435</v>
      </c>
      <c r="CH20" s="240"/>
      <c r="CI20" s="240"/>
      <c r="CJ20" s="240"/>
      <c r="CK20" s="240"/>
      <c r="CL20" s="240"/>
      <c r="CM20" s="240"/>
      <c r="CN20" s="240"/>
      <c r="CO20" s="240"/>
      <c r="CP20" s="240"/>
      <c r="CQ20" s="240"/>
      <c r="CR20" s="240"/>
      <c r="CS20" s="240"/>
      <c r="CT20" s="240"/>
      <c r="CU20" s="240"/>
      <c r="CV20" s="240"/>
      <c r="CW20" s="240"/>
      <c r="CX20" s="240"/>
      <c r="CY20" s="240"/>
      <c r="CZ20" s="240"/>
      <c r="DA20" s="240"/>
      <c r="DB20" s="240"/>
      <c r="DC20" s="240"/>
      <c r="DD20" s="240"/>
      <c r="DE20" s="240"/>
      <c r="DF20" s="240"/>
      <c r="DG20" s="240"/>
      <c r="DH20" s="240"/>
      <c r="DI20" s="240"/>
      <c r="DJ20" s="240"/>
      <c r="DK20" s="240"/>
      <c r="DL20" s="241"/>
      <c r="DQ20" s="39"/>
      <c r="DR20" s="39"/>
      <c r="DS20" s="39"/>
      <c r="DT20" s="39"/>
      <c r="DU20" s="39"/>
      <c r="DV20" s="247" t="s">
        <v>441</v>
      </c>
      <c r="DW20" s="247"/>
      <c r="DX20" s="247"/>
      <c r="DY20" s="248"/>
      <c r="DZ20" s="248"/>
      <c r="EA20" s="248"/>
      <c r="EB20" s="248"/>
      <c r="EC20" s="248"/>
      <c r="ED20" s="248"/>
      <c r="EE20" s="248"/>
      <c r="EF20" s="248"/>
      <c r="EG20" s="248"/>
      <c r="EH20" s="248"/>
      <c r="EI20" s="248"/>
      <c r="EJ20" s="248"/>
      <c r="EK20" s="246" t="s">
        <v>442</v>
      </c>
      <c r="EL20" s="246"/>
      <c r="EM20" s="246"/>
      <c r="EN20" s="246"/>
      <c r="EO20" s="248"/>
      <c r="EP20" s="248"/>
      <c r="EQ20" s="248"/>
      <c r="ER20" s="248"/>
      <c r="ES20" s="248"/>
      <c r="EW20" s="39"/>
      <c r="EX20" s="39"/>
      <c r="EY20" s="39"/>
    </row>
    <row r="21" spans="1:156" s="18" customFormat="1" ht="8.25" customHeight="1" thickBot="1" x14ac:dyDescent="0.25">
      <c r="A21" s="33"/>
      <c r="B21" s="41"/>
      <c r="C21" s="41"/>
      <c r="D21" s="249" t="s">
        <v>433</v>
      </c>
      <c r="E21" s="249"/>
      <c r="F21" s="250" t="s">
        <v>444</v>
      </c>
      <c r="G21" s="250"/>
      <c r="H21" s="250"/>
      <c r="I21" s="250"/>
      <c r="J21" s="250"/>
      <c r="K21" s="250"/>
      <c r="L21" s="250"/>
      <c r="M21" s="250"/>
      <c r="N21" s="250"/>
      <c r="O21" s="250"/>
      <c r="P21" s="250"/>
      <c r="Q21" s="250"/>
      <c r="R21" s="250"/>
      <c r="S21" s="250"/>
      <c r="T21" s="250"/>
      <c r="U21" s="250"/>
      <c r="V21" s="250"/>
      <c r="W21" s="250"/>
      <c r="X21" s="250"/>
      <c r="Y21" s="250"/>
      <c r="Z21" s="250"/>
      <c r="AA21" s="250"/>
      <c r="AB21" s="250"/>
      <c r="AC21" s="250"/>
      <c r="AD21" s="250"/>
      <c r="AE21" s="250"/>
      <c r="AF21" s="250"/>
      <c r="AG21" s="250"/>
      <c r="AH21" s="250"/>
      <c r="AI21" s="250"/>
      <c r="AJ21" s="250"/>
      <c r="AK21" s="250"/>
      <c r="AL21" s="250"/>
      <c r="AM21" s="250"/>
      <c r="AN21" s="250"/>
      <c r="AO21" s="250"/>
      <c r="AP21" s="250"/>
      <c r="AQ21" s="250"/>
      <c r="AR21" s="250"/>
      <c r="AS21" s="250"/>
      <c r="AT21" s="250"/>
      <c r="AU21" s="250"/>
      <c r="AV21" s="250"/>
      <c r="AW21" s="250"/>
      <c r="AX21" s="250"/>
      <c r="AY21" s="250"/>
      <c r="AZ21" s="250"/>
      <c r="BA21" s="250"/>
      <c r="BB21" s="250"/>
      <c r="BC21" s="250"/>
      <c r="BD21" s="250"/>
      <c r="BE21" s="250"/>
      <c r="BF21" s="250"/>
      <c r="BG21" s="250"/>
      <c r="BH21" s="250"/>
      <c r="BI21" s="250"/>
      <c r="BJ21" s="250"/>
      <c r="BK21" s="250"/>
      <c r="BL21" s="250"/>
      <c r="BM21" s="250"/>
      <c r="BN21" s="250"/>
      <c r="BO21" s="250"/>
      <c r="BP21" s="250"/>
      <c r="BQ21" s="250"/>
      <c r="BR21" s="250"/>
      <c r="BS21" s="250"/>
      <c r="BT21" s="250"/>
      <c r="BU21" s="250"/>
      <c r="BV21" s="250"/>
      <c r="BW21" s="250"/>
      <c r="BX21" s="250"/>
      <c r="BY21" s="250"/>
      <c r="BZ21" s="250"/>
      <c r="CA21" s="250"/>
      <c r="CB21" s="250"/>
      <c r="CC21" s="250"/>
      <c r="CD21" s="250"/>
      <c r="CE21" s="250"/>
      <c r="CF21" s="251"/>
      <c r="CG21" s="220" t="s">
        <v>445</v>
      </c>
      <c r="CH21" s="221"/>
      <c r="CI21" s="221"/>
      <c r="CJ21" s="221"/>
      <c r="CK21" s="221"/>
      <c r="CL21" s="221"/>
      <c r="CM21" s="221"/>
      <c r="CN21" s="221"/>
      <c r="CO21" s="221"/>
      <c r="CP21" s="221"/>
      <c r="CQ21" s="221"/>
      <c r="CR21" s="221"/>
      <c r="CS21" s="221"/>
      <c r="CT21" s="221"/>
      <c r="CU21" s="221"/>
      <c r="CV21" s="221"/>
      <c r="CW21" s="221"/>
      <c r="CX21" s="221"/>
      <c r="CY21" s="221"/>
      <c r="CZ21" s="221"/>
      <c r="DA21" s="221"/>
      <c r="DB21" s="221"/>
      <c r="DC21" s="221"/>
      <c r="DD21" s="221"/>
      <c r="DE21" s="221"/>
      <c r="DF21" s="221"/>
      <c r="DG21" s="221"/>
      <c r="DH21" s="221"/>
      <c r="DI21" s="221"/>
      <c r="DJ21" s="221"/>
      <c r="DK21" s="221"/>
      <c r="DL21" s="222"/>
      <c r="DQ21" s="39"/>
      <c r="DR21" s="39"/>
      <c r="DS21" s="39"/>
      <c r="DT21" s="39"/>
      <c r="DU21" s="39"/>
      <c r="EW21" s="39"/>
      <c r="EX21" s="39"/>
      <c r="EY21" s="39"/>
    </row>
    <row r="22" spans="1:156" s="18" customFormat="1" ht="3.75" customHeight="1" x14ac:dyDescent="0.2">
      <c r="A22" s="33"/>
      <c r="B22" s="41"/>
      <c r="C22" s="41"/>
      <c r="D22" s="249"/>
      <c r="E22" s="249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0"/>
      <c r="S22" s="250"/>
      <c r="T22" s="250"/>
      <c r="U22" s="250"/>
      <c r="V22" s="250"/>
      <c r="W22" s="250"/>
      <c r="X22" s="250"/>
      <c r="Y22" s="250"/>
      <c r="Z22" s="250"/>
      <c r="AA22" s="250"/>
      <c r="AB22" s="250"/>
      <c r="AC22" s="250"/>
      <c r="AD22" s="250"/>
      <c r="AE22" s="250"/>
      <c r="AF22" s="250"/>
      <c r="AG22" s="250"/>
      <c r="AH22" s="250"/>
      <c r="AI22" s="250"/>
      <c r="AJ22" s="250"/>
      <c r="AK22" s="250"/>
      <c r="AL22" s="250"/>
      <c r="AM22" s="250"/>
      <c r="AN22" s="250"/>
      <c r="AO22" s="250"/>
      <c r="AP22" s="250"/>
      <c r="AQ22" s="250"/>
      <c r="AR22" s="250"/>
      <c r="AS22" s="250"/>
      <c r="AT22" s="250"/>
      <c r="AU22" s="250"/>
      <c r="AV22" s="250"/>
      <c r="AW22" s="250"/>
      <c r="AX22" s="250"/>
      <c r="AY22" s="250"/>
      <c r="AZ22" s="250"/>
      <c r="BA22" s="250"/>
      <c r="BB22" s="250"/>
      <c r="BC22" s="250"/>
      <c r="BD22" s="250"/>
      <c r="BE22" s="250"/>
      <c r="BF22" s="250"/>
      <c r="BG22" s="250"/>
      <c r="BH22" s="250"/>
      <c r="BI22" s="250"/>
      <c r="BJ22" s="250"/>
      <c r="BK22" s="250"/>
      <c r="BL22" s="250"/>
      <c r="BM22" s="250"/>
      <c r="BN22" s="250"/>
      <c r="BO22" s="250"/>
      <c r="BP22" s="250"/>
      <c r="BQ22" s="250"/>
      <c r="BR22" s="250"/>
      <c r="BS22" s="250"/>
      <c r="BT22" s="250"/>
      <c r="BU22" s="250"/>
      <c r="BV22" s="250"/>
      <c r="BW22" s="250"/>
      <c r="BX22" s="250"/>
      <c r="BY22" s="250"/>
      <c r="BZ22" s="250"/>
      <c r="CA22" s="250"/>
      <c r="CB22" s="250"/>
      <c r="CC22" s="250"/>
      <c r="CD22" s="250"/>
      <c r="CE22" s="250"/>
      <c r="CF22" s="251"/>
      <c r="CG22" s="220"/>
      <c r="CH22" s="221"/>
      <c r="CI22" s="221"/>
      <c r="CJ22" s="221"/>
      <c r="CK22" s="221"/>
      <c r="CL22" s="221"/>
      <c r="CM22" s="221"/>
      <c r="CN22" s="221"/>
      <c r="CO22" s="221"/>
      <c r="CP22" s="221"/>
      <c r="CQ22" s="221"/>
      <c r="CR22" s="221"/>
      <c r="CS22" s="221"/>
      <c r="CT22" s="221"/>
      <c r="CU22" s="221"/>
      <c r="CV22" s="221"/>
      <c r="CW22" s="221"/>
      <c r="CX22" s="221"/>
      <c r="CY22" s="221"/>
      <c r="CZ22" s="221"/>
      <c r="DA22" s="221"/>
      <c r="DB22" s="221"/>
      <c r="DC22" s="221"/>
      <c r="DD22" s="221"/>
      <c r="DE22" s="221"/>
      <c r="DF22" s="221"/>
      <c r="DG22" s="221"/>
      <c r="DH22" s="221"/>
      <c r="DI22" s="221"/>
      <c r="DJ22" s="221"/>
      <c r="DK22" s="221"/>
      <c r="DL22" s="222"/>
      <c r="DQ22" s="39"/>
      <c r="DR22" s="39"/>
      <c r="DS22" s="39"/>
      <c r="DT22" s="39"/>
      <c r="DU22" s="223" t="s">
        <v>446</v>
      </c>
      <c r="DV22" s="224"/>
      <c r="DW22" s="224"/>
      <c r="DX22" s="224"/>
      <c r="DY22" s="224"/>
      <c r="DZ22" s="224"/>
      <c r="EA22" s="224"/>
      <c r="EB22" s="224"/>
      <c r="EC22" s="224"/>
      <c r="ED22" s="224"/>
      <c r="EE22" s="224"/>
      <c r="EF22" s="224"/>
      <c r="EG22" s="224"/>
      <c r="EH22" s="224"/>
      <c r="EI22" s="224"/>
      <c r="EJ22" s="224"/>
      <c r="EK22" s="224"/>
      <c r="EL22" s="224"/>
      <c r="EM22" s="224"/>
      <c r="EN22" s="224"/>
      <c r="EO22" s="224"/>
      <c r="EP22" s="224"/>
      <c r="EQ22" s="224"/>
      <c r="ER22" s="224"/>
      <c r="ES22" s="224"/>
      <c r="ET22" s="225"/>
      <c r="EW22" s="39"/>
      <c r="EX22" s="39"/>
      <c r="EY22" s="39"/>
    </row>
    <row r="23" spans="1:156" s="18" customFormat="1" ht="14.25" customHeight="1" thickBot="1" x14ac:dyDescent="0.25">
      <c r="A23" s="42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4"/>
      <c r="CG23" s="229" t="s">
        <v>438</v>
      </c>
      <c r="CH23" s="230"/>
      <c r="CI23" s="230"/>
      <c r="CJ23" s="230"/>
      <c r="CK23" s="230"/>
      <c r="CL23" s="230"/>
      <c r="CM23" s="230"/>
      <c r="CN23" s="230"/>
      <c r="CO23" s="230"/>
      <c r="CP23" s="230"/>
      <c r="CQ23" s="230"/>
      <c r="CR23" s="230"/>
      <c r="CS23" s="230"/>
      <c r="CT23" s="230"/>
      <c r="CU23" s="230"/>
      <c r="CV23" s="230"/>
      <c r="CW23" s="230"/>
      <c r="CX23" s="230"/>
      <c r="CY23" s="230"/>
      <c r="CZ23" s="230"/>
      <c r="DA23" s="230"/>
      <c r="DB23" s="230"/>
      <c r="DC23" s="230"/>
      <c r="DD23" s="230"/>
      <c r="DE23" s="230"/>
      <c r="DF23" s="230"/>
      <c r="DG23" s="230"/>
      <c r="DH23" s="230"/>
      <c r="DI23" s="230"/>
      <c r="DJ23" s="230"/>
      <c r="DK23" s="230"/>
      <c r="DL23" s="231"/>
      <c r="DQ23" s="39"/>
      <c r="DR23" s="39"/>
      <c r="DS23" s="39"/>
      <c r="DT23" s="39"/>
      <c r="DU23" s="226"/>
      <c r="DV23" s="227"/>
      <c r="DW23" s="227"/>
      <c r="DX23" s="227"/>
      <c r="DY23" s="227"/>
      <c r="DZ23" s="227"/>
      <c r="EA23" s="227"/>
      <c r="EB23" s="227"/>
      <c r="EC23" s="227"/>
      <c r="ED23" s="227"/>
      <c r="EE23" s="227"/>
      <c r="EF23" s="227"/>
      <c r="EG23" s="227"/>
      <c r="EH23" s="227"/>
      <c r="EI23" s="227"/>
      <c r="EJ23" s="227"/>
      <c r="EK23" s="227"/>
      <c r="EL23" s="227"/>
      <c r="EM23" s="227"/>
      <c r="EN23" s="227"/>
      <c r="EO23" s="227"/>
      <c r="EP23" s="227"/>
      <c r="EQ23" s="227"/>
      <c r="ER23" s="227"/>
      <c r="ES23" s="227"/>
      <c r="ET23" s="228"/>
      <c r="EW23" s="39"/>
      <c r="EX23" s="39"/>
      <c r="EY23" s="39"/>
    </row>
    <row r="24" spans="1:156" s="18" customFormat="1" ht="11.25" customHeight="1" x14ac:dyDescent="0.2"/>
    <row r="25" spans="1:156" s="18" customFormat="1" ht="28.5" customHeight="1" x14ac:dyDescent="0.2">
      <c r="A25" s="45"/>
      <c r="B25" s="232" t="s">
        <v>447</v>
      </c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  <c r="AA25" s="232"/>
      <c r="AB25" s="232"/>
      <c r="AC25" s="232"/>
      <c r="AD25" s="232"/>
      <c r="AE25" s="232"/>
      <c r="AF25" s="232"/>
      <c r="AG25" s="232"/>
      <c r="AH25" s="232"/>
      <c r="AI25" s="232"/>
      <c r="AJ25" s="232"/>
      <c r="AK25" s="232"/>
      <c r="AL25" s="232"/>
      <c r="AM25" s="232"/>
      <c r="AN25" s="232"/>
      <c r="AO25" s="232"/>
      <c r="AP25" s="232"/>
      <c r="AQ25" s="232"/>
      <c r="AR25" s="232"/>
      <c r="AS25" s="232"/>
      <c r="AT25" s="232"/>
      <c r="AU25" s="232"/>
      <c r="AV25" s="232"/>
      <c r="AW25" s="242" t="s">
        <v>448</v>
      </c>
      <c r="AX25" s="243"/>
      <c r="AY25" s="243"/>
      <c r="AZ25" s="243"/>
      <c r="BA25" s="243"/>
      <c r="BB25" s="243"/>
      <c r="BC25" s="243"/>
      <c r="BD25" s="243"/>
      <c r="BE25" s="243"/>
      <c r="BF25" s="243"/>
      <c r="BG25" s="243"/>
      <c r="BH25" s="243"/>
      <c r="BI25" s="243"/>
      <c r="BJ25" s="243"/>
      <c r="BK25" s="243"/>
      <c r="BL25" s="243"/>
      <c r="BM25" s="243"/>
      <c r="BN25" s="243"/>
      <c r="BO25" s="243"/>
      <c r="BP25" s="243"/>
      <c r="BQ25" s="243"/>
      <c r="BR25" s="243"/>
      <c r="BS25" s="243"/>
      <c r="BT25" s="243"/>
      <c r="BU25" s="243"/>
      <c r="BV25" s="243"/>
      <c r="BW25" s="243"/>
      <c r="BX25" s="243"/>
      <c r="BY25" s="243"/>
      <c r="BZ25" s="243"/>
      <c r="CA25" s="243"/>
      <c r="CB25" s="243"/>
      <c r="CC25" s="243"/>
      <c r="CD25" s="243"/>
      <c r="CE25" s="243"/>
      <c r="CF25" s="243"/>
      <c r="CG25" s="243"/>
      <c r="CH25" s="243"/>
      <c r="CI25" s="243"/>
      <c r="CJ25" s="243"/>
      <c r="CK25" s="243"/>
      <c r="CL25" s="243"/>
      <c r="CM25" s="243"/>
      <c r="CN25" s="243"/>
      <c r="CO25" s="243"/>
      <c r="CP25" s="243"/>
      <c r="CQ25" s="243"/>
      <c r="CR25" s="243"/>
      <c r="CS25" s="243"/>
      <c r="CT25" s="243"/>
      <c r="CU25" s="243"/>
      <c r="CV25" s="243"/>
      <c r="CW25" s="243"/>
      <c r="CX25" s="243"/>
      <c r="CY25" s="243"/>
      <c r="CZ25" s="243"/>
      <c r="DA25" s="243"/>
      <c r="DB25" s="243"/>
      <c r="DC25" s="243"/>
      <c r="DD25" s="243"/>
      <c r="DE25" s="243"/>
      <c r="DF25" s="243"/>
      <c r="DG25" s="243"/>
      <c r="DH25" s="243"/>
      <c r="DI25" s="243"/>
      <c r="DJ25" s="243"/>
      <c r="DK25" s="243"/>
      <c r="DL25" s="243"/>
      <c r="DM25" s="243"/>
      <c r="DN25" s="243"/>
      <c r="DO25" s="243"/>
      <c r="DP25" s="243"/>
      <c r="DQ25" s="243"/>
      <c r="DR25" s="243"/>
      <c r="DS25" s="243"/>
      <c r="DT25" s="243"/>
      <c r="DU25" s="243"/>
      <c r="DV25" s="243"/>
      <c r="DW25" s="243"/>
      <c r="DX25" s="243"/>
      <c r="DY25" s="243"/>
      <c r="DZ25" s="243"/>
      <c r="EA25" s="243"/>
      <c r="EB25" s="243"/>
      <c r="EC25" s="243"/>
      <c r="ED25" s="243"/>
      <c r="EE25" s="243"/>
      <c r="EF25" s="243"/>
      <c r="EG25" s="243"/>
      <c r="EH25" s="243"/>
      <c r="EI25" s="243"/>
      <c r="EJ25" s="243"/>
      <c r="EK25" s="243"/>
      <c r="EL25" s="243"/>
      <c r="EM25" s="243"/>
      <c r="EN25" s="243"/>
      <c r="EO25" s="243"/>
      <c r="EP25" s="243"/>
      <c r="EQ25" s="243"/>
      <c r="ER25" s="243"/>
      <c r="ES25" s="243"/>
      <c r="ET25" s="243"/>
      <c r="EU25" s="243"/>
      <c r="EV25" s="243"/>
      <c r="EW25" s="243"/>
      <c r="EX25" s="243"/>
      <c r="EY25" s="244"/>
    </row>
    <row r="26" spans="1:156" s="18" customFormat="1" ht="4.5" customHeight="1" x14ac:dyDescent="0.2">
      <c r="A26" s="42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  <c r="EA26" s="43"/>
      <c r="EB26" s="43"/>
      <c r="EC26" s="43"/>
      <c r="ED26" s="43"/>
      <c r="EE26" s="43"/>
      <c r="EF26" s="43"/>
      <c r="EG26" s="43"/>
      <c r="EH26" s="43"/>
      <c r="EI26" s="43"/>
      <c r="EJ26" s="43"/>
      <c r="EK26" s="43"/>
      <c r="EL26" s="43"/>
      <c r="EM26" s="43"/>
      <c r="EN26" s="43"/>
      <c r="EO26" s="43"/>
      <c r="EP26" s="43"/>
      <c r="EQ26" s="43"/>
      <c r="ER26" s="43"/>
      <c r="ES26" s="43"/>
      <c r="ET26" s="43"/>
      <c r="EU26" s="43"/>
      <c r="EV26" s="43"/>
      <c r="EW26" s="43"/>
      <c r="EX26" s="43"/>
      <c r="EY26" s="46"/>
    </row>
    <row r="27" spans="1:156" s="18" customFormat="1" ht="14.25" customHeight="1" x14ac:dyDescent="0.25">
      <c r="A27" s="47"/>
      <c r="B27" s="232" t="s">
        <v>449</v>
      </c>
      <c r="C27" s="233"/>
      <c r="D27" s="233"/>
      <c r="E27" s="233"/>
      <c r="F27" s="233"/>
      <c r="G27" s="233"/>
      <c r="H27" s="233"/>
      <c r="I27" s="233"/>
      <c r="J27" s="233"/>
      <c r="K27" s="233"/>
      <c r="L27" s="233"/>
      <c r="M27" s="233"/>
      <c r="N27" s="233"/>
      <c r="O27" s="233"/>
      <c r="P27" s="233"/>
      <c r="Q27" s="233"/>
      <c r="R27" s="233"/>
      <c r="S27" s="48"/>
      <c r="T27" s="234" t="s">
        <v>450</v>
      </c>
      <c r="U27" s="235"/>
      <c r="V27" s="235"/>
      <c r="W27" s="235"/>
      <c r="X27" s="235"/>
      <c r="Y27" s="235"/>
      <c r="Z27" s="235"/>
      <c r="AA27" s="235"/>
      <c r="AB27" s="235"/>
      <c r="AC27" s="235"/>
      <c r="AD27" s="235"/>
      <c r="AE27" s="235"/>
      <c r="AF27" s="235"/>
      <c r="AG27" s="235"/>
      <c r="AH27" s="235"/>
      <c r="AI27" s="235"/>
      <c r="AJ27" s="235"/>
      <c r="AK27" s="235"/>
      <c r="AL27" s="235"/>
      <c r="AM27" s="235"/>
      <c r="AN27" s="235"/>
      <c r="AO27" s="235"/>
      <c r="AP27" s="235"/>
      <c r="AQ27" s="235"/>
      <c r="AR27" s="235"/>
      <c r="AS27" s="235"/>
      <c r="AT27" s="235"/>
      <c r="AU27" s="235"/>
      <c r="AV27" s="235"/>
      <c r="AW27" s="235"/>
      <c r="AX27" s="235"/>
      <c r="AY27" s="235"/>
      <c r="AZ27" s="235"/>
      <c r="BA27" s="235"/>
      <c r="BB27" s="235"/>
      <c r="BC27" s="235"/>
      <c r="BD27" s="235"/>
      <c r="BE27" s="235"/>
      <c r="BF27" s="235"/>
      <c r="BG27" s="235"/>
      <c r="BH27" s="235"/>
      <c r="BI27" s="235"/>
      <c r="BJ27" s="235"/>
      <c r="BK27" s="235"/>
      <c r="BL27" s="235"/>
      <c r="BM27" s="235"/>
      <c r="BN27" s="235"/>
      <c r="BO27" s="235"/>
      <c r="BP27" s="235"/>
      <c r="BQ27" s="235"/>
      <c r="BR27" s="235"/>
      <c r="BS27" s="235"/>
      <c r="BT27" s="235"/>
      <c r="BU27" s="235"/>
      <c r="BV27" s="235"/>
      <c r="BW27" s="235"/>
      <c r="BX27" s="235"/>
      <c r="BY27" s="235"/>
      <c r="BZ27" s="235"/>
      <c r="CA27" s="235"/>
      <c r="CB27" s="235"/>
      <c r="CC27" s="235"/>
      <c r="CD27" s="235"/>
      <c r="CE27" s="235"/>
      <c r="CF27" s="235"/>
      <c r="CG27" s="235"/>
      <c r="CH27" s="235"/>
      <c r="CI27" s="235"/>
      <c r="CJ27" s="235"/>
      <c r="CK27" s="235"/>
      <c r="CL27" s="235"/>
      <c r="CM27" s="235"/>
      <c r="CN27" s="235"/>
      <c r="CO27" s="235"/>
      <c r="CP27" s="235"/>
      <c r="CQ27" s="235"/>
      <c r="CR27" s="235"/>
      <c r="CS27" s="235"/>
      <c r="CT27" s="235"/>
      <c r="CU27" s="235"/>
      <c r="CV27" s="235"/>
      <c r="CW27" s="235"/>
      <c r="CX27" s="235"/>
      <c r="CY27" s="235"/>
      <c r="CZ27" s="235"/>
      <c r="DA27" s="235"/>
      <c r="DB27" s="235"/>
      <c r="DC27" s="235"/>
      <c r="DD27" s="235"/>
      <c r="DE27" s="235"/>
      <c r="DF27" s="235"/>
      <c r="DG27" s="235"/>
      <c r="DH27" s="235"/>
      <c r="DI27" s="235"/>
      <c r="DJ27" s="235"/>
      <c r="DK27" s="235"/>
      <c r="DL27" s="235"/>
      <c r="DM27" s="235"/>
      <c r="DN27" s="235"/>
      <c r="DO27" s="235"/>
      <c r="DP27" s="235"/>
      <c r="DQ27" s="235"/>
      <c r="DR27" s="235"/>
      <c r="DS27" s="235"/>
      <c r="DT27" s="235"/>
      <c r="DU27" s="235"/>
      <c r="DV27" s="235"/>
      <c r="DW27" s="235"/>
      <c r="DX27" s="235"/>
      <c r="DY27" s="235"/>
      <c r="DZ27" s="235"/>
      <c r="EA27" s="235"/>
      <c r="EB27" s="235"/>
      <c r="EC27" s="235"/>
      <c r="ED27" s="235"/>
      <c r="EE27" s="235"/>
      <c r="EF27" s="235"/>
      <c r="EG27" s="235"/>
      <c r="EH27" s="235"/>
      <c r="EI27" s="235"/>
      <c r="EJ27" s="235"/>
      <c r="EK27" s="235"/>
      <c r="EL27" s="235"/>
      <c r="EM27" s="235"/>
      <c r="EN27" s="235"/>
      <c r="EO27" s="235"/>
      <c r="EP27" s="235"/>
      <c r="EQ27" s="235"/>
      <c r="ER27" s="235"/>
      <c r="ES27" s="235"/>
      <c r="ET27" s="235"/>
      <c r="EU27" s="235"/>
      <c r="EV27" s="235"/>
      <c r="EW27" s="235"/>
      <c r="EX27" s="235"/>
      <c r="EY27" s="235"/>
      <c r="EZ27" s="236"/>
    </row>
    <row r="28" spans="1:156" s="18" customFormat="1" ht="4.5" customHeight="1" thickBot="1" x14ac:dyDescent="0.25">
      <c r="A28" s="42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  <c r="EQ28" s="49"/>
      <c r="ER28" s="49"/>
      <c r="ES28" s="49"/>
      <c r="ET28" s="49"/>
      <c r="EU28" s="49"/>
      <c r="EV28" s="49"/>
      <c r="EW28" s="49"/>
      <c r="EX28" s="49"/>
      <c r="EY28" s="50"/>
    </row>
    <row r="29" spans="1:156" s="18" customFormat="1" ht="21" customHeight="1" thickBot="1" x14ac:dyDescent="0.25">
      <c r="A29" s="204" t="s">
        <v>451</v>
      </c>
      <c r="B29" s="205"/>
      <c r="C29" s="205"/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9" t="s">
        <v>452</v>
      </c>
      <c r="W29" s="210"/>
      <c r="X29" s="210"/>
      <c r="Y29" s="210"/>
      <c r="Z29" s="210"/>
      <c r="AA29" s="210"/>
      <c r="AB29" s="210"/>
      <c r="AC29" s="210"/>
      <c r="AD29" s="210"/>
      <c r="AE29" s="210"/>
      <c r="AF29" s="210"/>
      <c r="AG29" s="210"/>
      <c r="AH29" s="210"/>
      <c r="AI29" s="210"/>
      <c r="AJ29" s="210"/>
      <c r="AK29" s="210"/>
      <c r="AL29" s="210"/>
      <c r="AM29" s="210"/>
      <c r="AN29" s="210"/>
      <c r="AO29" s="210"/>
      <c r="AP29" s="210"/>
      <c r="AQ29" s="210"/>
      <c r="AR29" s="210"/>
      <c r="AS29" s="210"/>
      <c r="AT29" s="210"/>
      <c r="AU29" s="210"/>
      <c r="AV29" s="210"/>
      <c r="AW29" s="210"/>
      <c r="AX29" s="210"/>
      <c r="AY29" s="210"/>
      <c r="AZ29" s="210"/>
      <c r="BA29" s="210"/>
      <c r="BB29" s="210"/>
      <c r="BC29" s="210"/>
      <c r="BD29" s="210"/>
      <c r="BE29" s="210"/>
      <c r="BF29" s="210"/>
      <c r="BG29" s="210"/>
      <c r="BH29" s="210"/>
      <c r="BI29" s="210"/>
      <c r="BJ29" s="210"/>
      <c r="BK29" s="210"/>
      <c r="BL29" s="210"/>
      <c r="BM29" s="210"/>
      <c r="BN29" s="210"/>
      <c r="BO29" s="210"/>
      <c r="BP29" s="210"/>
      <c r="BQ29" s="210"/>
      <c r="BR29" s="210"/>
      <c r="BS29" s="210"/>
      <c r="BT29" s="210"/>
      <c r="BU29" s="210"/>
      <c r="BV29" s="210"/>
      <c r="BW29" s="210"/>
      <c r="BX29" s="210"/>
      <c r="BY29" s="210"/>
      <c r="BZ29" s="210"/>
      <c r="CA29" s="210"/>
      <c r="CB29" s="210"/>
      <c r="CC29" s="210"/>
      <c r="CD29" s="210"/>
      <c r="CE29" s="210"/>
      <c r="CF29" s="210"/>
      <c r="CG29" s="210"/>
      <c r="CH29" s="210"/>
      <c r="CI29" s="210"/>
      <c r="CJ29" s="210"/>
      <c r="CK29" s="210"/>
      <c r="CL29" s="210"/>
      <c r="CM29" s="210"/>
      <c r="CN29" s="210"/>
      <c r="CO29" s="210"/>
      <c r="CP29" s="210"/>
      <c r="CQ29" s="210"/>
      <c r="CR29" s="210"/>
      <c r="CS29" s="210"/>
      <c r="CT29" s="210"/>
      <c r="CU29" s="210"/>
      <c r="CV29" s="210"/>
      <c r="CW29" s="210"/>
      <c r="CX29" s="210"/>
      <c r="CY29" s="210"/>
      <c r="CZ29" s="210"/>
      <c r="DA29" s="210"/>
      <c r="DB29" s="210"/>
      <c r="DC29" s="210"/>
      <c r="DD29" s="210"/>
      <c r="DE29" s="210"/>
      <c r="DF29" s="210"/>
      <c r="DG29" s="210"/>
      <c r="DH29" s="210"/>
      <c r="DI29" s="210"/>
      <c r="DJ29" s="210"/>
      <c r="DK29" s="210"/>
      <c r="DL29" s="210"/>
      <c r="DM29" s="210"/>
      <c r="DN29" s="210"/>
      <c r="DO29" s="210"/>
      <c r="DP29" s="210"/>
      <c r="DQ29" s="210"/>
      <c r="DR29" s="210"/>
      <c r="DS29" s="210"/>
      <c r="DT29" s="210"/>
      <c r="DU29" s="210"/>
      <c r="DV29" s="210"/>
      <c r="DW29" s="210"/>
      <c r="DX29" s="210"/>
      <c r="DY29" s="210"/>
      <c r="DZ29" s="210"/>
      <c r="EA29" s="210"/>
      <c r="EB29" s="210"/>
      <c r="EC29" s="210"/>
      <c r="ED29" s="210"/>
      <c r="EE29" s="210"/>
      <c r="EF29" s="210"/>
      <c r="EG29" s="210"/>
      <c r="EH29" s="210"/>
      <c r="EI29" s="210"/>
      <c r="EJ29" s="210"/>
      <c r="EK29" s="210"/>
      <c r="EL29" s="210"/>
      <c r="EM29" s="210"/>
      <c r="EN29" s="210"/>
      <c r="EO29" s="210"/>
      <c r="EP29" s="210"/>
      <c r="EQ29" s="210"/>
      <c r="ER29" s="210"/>
      <c r="ES29" s="210"/>
      <c r="ET29" s="210"/>
      <c r="EU29" s="210"/>
      <c r="EV29" s="210"/>
      <c r="EW29" s="211"/>
      <c r="EX29" s="212"/>
      <c r="EY29" s="213"/>
    </row>
    <row r="30" spans="1:156" s="18" customFormat="1" ht="27" customHeight="1" x14ac:dyDescent="0.2">
      <c r="A30" s="206"/>
      <c r="B30" s="207"/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8"/>
      <c r="V30" s="214" t="s">
        <v>453</v>
      </c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5"/>
      <c r="AS30" s="215"/>
      <c r="AT30" s="215"/>
      <c r="AU30" s="215"/>
      <c r="AV30" s="215"/>
      <c r="AW30" s="215"/>
      <c r="AX30" s="215"/>
      <c r="AY30" s="215"/>
      <c r="AZ30" s="215"/>
      <c r="BA30" s="215"/>
      <c r="BB30" s="215"/>
      <c r="BC30" s="215"/>
      <c r="BD30" s="215"/>
      <c r="BE30" s="215"/>
      <c r="BF30" s="215"/>
      <c r="BG30" s="215"/>
      <c r="BH30" s="215"/>
      <c r="BI30" s="215"/>
      <c r="BJ30" s="215"/>
      <c r="BK30" s="215"/>
      <c r="BL30" s="216"/>
      <c r="BM30" s="217"/>
      <c r="BN30" s="218"/>
      <c r="BO30" s="218"/>
      <c r="BP30" s="218"/>
      <c r="BQ30" s="218"/>
      <c r="BR30" s="218"/>
      <c r="BS30" s="218"/>
      <c r="BT30" s="218"/>
      <c r="BU30" s="218"/>
      <c r="BV30" s="218"/>
      <c r="BW30" s="218"/>
      <c r="BX30" s="218"/>
      <c r="BY30" s="218"/>
      <c r="BZ30" s="218"/>
      <c r="CA30" s="218"/>
      <c r="CB30" s="218"/>
      <c r="CC30" s="218"/>
      <c r="CD30" s="218"/>
      <c r="CE30" s="218"/>
      <c r="CF30" s="218"/>
      <c r="CG30" s="218"/>
      <c r="CH30" s="218"/>
      <c r="CI30" s="218"/>
      <c r="CJ30" s="218"/>
      <c r="CK30" s="218"/>
      <c r="CL30" s="218"/>
      <c r="CM30" s="218"/>
      <c r="CN30" s="218"/>
      <c r="CO30" s="218"/>
      <c r="CP30" s="218"/>
      <c r="CQ30" s="218"/>
      <c r="CR30" s="218"/>
      <c r="CS30" s="218"/>
      <c r="CT30" s="218"/>
      <c r="CU30" s="218"/>
      <c r="CV30" s="218"/>
      <c r="CW30" s="218"/>
      <c r="CX30" s="218"/>
      <c r="CY30" s="218"/>
      <c r="CZ30" s="218"/>
      <c r="DA30" s="218"/>
      <c r="DB30" s="218"/>
      <c r="DC30" s="218"/>
      <c r="DD30" s="218"/>
      <c r="DE30" s="218"/>
      <c r="DF30" s="218"/>
      <c r="DG30" s="219"/>
      <c r="DH30" s="217"/>
      <c r="DI30" s="218"/>
      <c r="DJ30" s="218"/>
      <c r="DK30" s="218"/>
      <c r="DL30" s="218"/>
      <c r="DM30" s="218"/>
      <c r="DN30" s="218"/>
      <c r="DO30" s="218"/>
      <c r="DP30" s="218"/>
      <c r="DQ30" s="218"/>
      <c r="DR30" s="218"/>
      <c r="DS30" s="218"/>
      <c r="DT30" s="218"/>
      <c r="DU30" s="218"/>
      <c r="DV30" s="218"/>
      <c r="DW30" s="218"/>
      <c r="DX30" s="218"/>
      <c r="DY30" s="218"/>
      <c r="DZ30" s="218"/>
      <c r="EA30" s="218"/>
      <c r="EB30" s="218"/>
      <c r="EC30" s="218"/>
      <c r="ED30" s="218"/>
      <c r="EE30" s="218"/>
      <c r="EF30" s="218"/>
      <c r="EG30" s="218"/>
      <c r="EH30" s="218"/>
      <c r="EI30" s="218"/>
      <c r="EJ30" s="218"/>
      <c r="EK30" s="218"/>
      <c r="EL30" s="218"/>
      <c r="EM30" s="218"/>
      <c r="EN30" s="218"/>
      <c r="EO30" s="218"/>
      <c r="EP30" s="218"/>
      <c r="EQ30" s="218"/>
      <c r="ER30" s="218"/>
      <c r="ES30" s="218"/>
      <c r="ET30" s="218"/>
      <c r="EU30" s="218"/>
      <c r="EV30" s="218"/>
      <c r="EW30" s="218"/>
      <c r="EX30" s="218"/>
      <c r="EY30" s="219"/>
    </row>
    <row r="31" spans="1:156" s="18" customFormat="1" ht="13.5" thickBot="1" x14ac:dyDescent="0.25">
      <c r="A31" s="196">
        <v>1</v>
      </c>
      <c r="B31" s="197"/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6">
        <v>2</v>
      </c>
      <c r="W31" s="197"/>
      <c r="X31" s="197"/>
      <c r="Y31" s="197"/>
      <c r="Z31" s="197"/>
      <c r="AA31" s="197"/>
      <c r="AB31" s="197"/>
      <c r="AC31" s="197"/>
      <c r="AD31" s="197"/>
      <c r="AE31" s="197"/>
      <c r="AF31" s="197"/>
      <c r="AG31" s="197"/>
      <c r="AH31" s="197"/>
      <c r="AI31" s="197"/>
      <c r="AJ31" s="197"/>
      <c r="AK31" s="197"/>
      <c r="AL31" s="197"/>
      <c r="AM31" s="197"/>
      <c r="AN31" s="197"/>
      <c r="AO31" s="197"/>
      <c r="AP31" s="197"/>
      <c r="AQ31" s="197"/>
      <c r="AR31" s="197"/>
      <c r="AS31" s="197"/>
      <c r="AT31" s="197"/>
      <c r="AU31" s="197"/>
      <c r="AV31" s="197"/>
      <c r="AW31" s="197"/>
      <c r="AX31" s="197"/>
      <c r="AY31" s="197"/>
      <c r="AZ31" s="197"/>
      <c r="BA31" s="197"/>
      <c r="BB31" s="197"/>
      <c r="BC31" s="197"/>
      <c r="BD31" s="197"/>
      <c r="BE31" s="197"/>
      <c r="BF31" s="197"/>
      <c r="BG31" s="197"/>
      <c r="BH31" s="197"/>
      <c r="BI31" s="197"/>
      <c r="BJ31" s="197"/>
      <c r="BK31" s="197"/>
      <c r="BL31" s="198"/>
      <c r="BM31" s="196">
        <v>3</v>
      </c>
      <c r="BN31" s="197"/>
      <c r="BO31" s="197"/>
      <c r="BP31" s="197"/>
      <c r="BQ31" s="197"/>
      <c r="BR31" s="197"/>
      <c r="BS31" s="197"/>
      <c r="BT31" s="197"/>
      <c r="BU31" s="197"/>
      <c r="BV31" s="197"/>
      <c r="BW31" s="197"/>
      <c r="BX31" s="197"/>
      <c r="BY31" s="197"/>
      <c r="BZ31" s="197"/>
      <c r="CA31" s="197"/>
      <c r="CB31" s="197"/>
      <c r="CC31" s="197"/>
      <c r="CD31" s="197"/>
      <c r="CE31" s="197"/>
      <c r="CF31" s="197"/>
      <c r="CG31" s="197"/>
      <c r="CH31" s="197"/>
      <c r="CI31" s="197"/>
      <c r="CJ31" s="197"/>
      <c r="CK31" s="197"/>
      <c r="CL31" s="197"/>
      <c r="CM31" s="197"/>
      <c r="CN31" s="197"/>
      <c r="CO31" s="197"/>
      <c r="CP31" s="197"/>
      <c r="CQ31" s="197"/>
      <c r="CR31" s="197"/>
      <c r="CS31" s="197"/>
      <c r="CT31" s="197"/>
      <c r="CU31" s="197"/>
      <c r="CV31" s="197"/>
      <c r="CW31" s="197"/>
      <c r="CX31" s="197"/>
      <c r="CY31" s="197"/>
      <c r="CZ31" s="197"/>
      <c r="DA31" s="197"/>
      <c r="DB31" s="197"/>
      <c r="DC31" s="197"/>
      <c r="DD31" s="197"/>
      <c r="DE31" s="197"/>
      <c r="DF31" s="197"/>
      <c r="DG31" s="198"/>
      <c r="DH31" s="196">
        <v>4</v>
      </c>
      <c r="DI31" s="197"/>
      <c r="DJ31" s="197"/>
      <c r="DK31" s="197"/>
      <c r="DL31" s="197"/>
      <c r="DM31" s="197"/>
      <c r="DN31" s="197"/>
      <c r="DO31" s="197"/>
      <c r="DP31" s="197"/>
      <c r="DQ31" s="197"/>
      <c r="DR31" s="197"/>
      <c r="DS31" s="197"/>
      <c r="DT31" s="197"/>
      <c r="DU31" s="197"/>
      <c r="DV31" s="197"/>
      <c r="DW31" s="197"/>
      <c r="DX31" s="197"/>
      <c r="DY31" s="197"/>
      <c r="DZ31" s="197"/>
      <c r="EA31" s="197"/>
      <c r="EB31" s="197"/>
      <c r="EC31" s="197"/>
      <c r="ED31" s="197"/>
      <c r="EE31" s="197"/>
      <c r="EF31" s="197"/>
      <c r="EG31" s="197"/>
      <c r="EH31" s="197"/>
      <c r="EI31" s="197"/>
      <c r="EJ31" s="197"/>
      <c r="EK31" s="197"/>
      <c r="EL31" s="197"/>
      <c r="EM31" s="197"/>
      <c r="EN31" s="197"/>
      <c r="EO31" s="197"/>
      <c r="EP31" s="197"/>
      <c r="EQ31" s="197"/>
      <c r="ER31" s="197"/>
      <c r="ES31" s="197"/>
      <c r="ET31" s="197"/>
      <c r="EU31" s="197"/>
      <c r="EV31" s="197"/>
      <c r="EW31" s="197"/>
      <c r="EX31" s="197"/>
      <c r="EY31" s="198"/>
    </row>
    <row r="32" spans="1:156" s="51" customFormat="1" ht="13.5" thickBot="1" x14ac:dyDescent="0.3">
      <c r="A32" s="199" t="s">
        <v>454</v>
      </c>
      <c r="B32" s="200"/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1" t="s">
        <v>455</v>
      </c>
      <c r="W32" s="202"/>
      <c r="X32" s="202"/>
      <c r="Y32" s="202"/>
      <c r="Z32" s="202"/>
      <c r="AA32" s="202"/>
      <c r="AB32" s="202"/>
      <c r="AC32" s="202"/>
      <c r="AD32" s="202"/>
      <c r="AE32" s="202"/>
      <c r="AF32" s="202"/>
      <c r="AG32" s="202"/>
      <c r="AH32" s="202"/>
      <c r="AI32" s="202"/>
      <c r="AJ32" s="202"/>
      <c r="AK32" s="202"/>
      <c r="AL32" s="202"/>
      <c r="AM32" s="202"/>
      <c r="AN32" s="202"/>
      <c r="AO32" s="202"/>
      <c r="AP32" s="202"/>
      <c r="AQ32" s="202"/>
      <c r="AR32" s="202"/>
      <c r="AS32" s="202"/>
      <c r="AT32" s="202"/>
      <c r="AU32" s="202"/>
      <c r="AV32" s="202"/>
      <c r="AW32" s="202"/>
      <c r="AX32" s="202"/>
      <c r="AY32" s="202"/>
      <c r="AZ32" s="202"/>
      <c r="BA32" s="202"/>
      <c r="BB32" s="202"/>
      <c r="BC32" s="202"/>
      <c r="BD32" s="202"/>
      <c r="BE32" s="202"/>
      <c r="BF32" s="202"/>
      <c r="BG32" s="202"/>
      <c r="BH32" s="202"/>
      <c r="BI32" s="202"/>
      <c r="BJ32" s="202"/>
      <c r="BK32" s="202"/>
      <c r="BL32" s="203"/>
      <c r="BM32" s="201"/>
      <c r="BN32" s="202"/>
      <c r="BO32" s="202"/>
      <c r="BP32" s="202"/>
      <c r="BQ32" s="202"/>
      <c r="BR32" s="202"/>
      <c r="BS32" s="202"/>
      <c r="BT32" s="202"/>
      <c r="BU32" s="202"/>
      <c r="BV32" s="202"/>
      <c r="BW32" s="202"/>
      <c r="BX32" s="202"/>
      <c r="BY32" s="202"/>
      <c r="BZ32" s="202"/>
      <c r="CA32" s="202"/>
      <c r="CB32" s="202"/>
      <c r="CC32" s="202"/>
      <c r="CD32" s="202"/>
      <c r="CE32" s="202"/>
      <c r="CF32" s="202"/>
      <c r="CG32" s="202"/>
      <c r="CH32" s="202"/>
      <c r="CI32" s="202"/>
      <c r="CJ32" s="202"/>
      <c r="CK32" s="202"/>
      <c r="CL32" s="202"/>
      <c r="CM32" s="202"/>
      <c r="CN32" s="202"/>
      <c r="CO32" s="202"/>
      <c r="CP32" s="202"/>
      <c r="CQ32" s="202"/>
      <c r="CR32" s="202"/>
      <c r="CS32" s="202"/>
      <c r="CT32" s="202"/>
      <c r="CU32" s="202"/>
      <c r="CV32" s="202"/>
      <c r="CW32" s="202"/>
      <c r="CX32" s="202"/>
      <c r="CY32" s="202"/>
      <c r="CZ32" s="202"/>
      <c r="DA32" s="202"/>
      <c r="DB32" s="202"/>
      <c r="DC32" s="202"/>
      <c r="DD32" s="202"/>
      <c r="DE32" s="202"/>
      <c r="DF32" s="202"/>
      <c r="DG32" s="203"/>
      <c r="DH32" s="201"/>
      <c r="DI32" s="202"/>
      <c r="DJ32" s="202"/>
      <c r="DK32" s="202"/>
      <c r="DL32" s="202"/>
      <c r="DM32" s="202"/>
      <c r="DN32" s="202"/>
      <c r="DO32" s="202"/>
      <c r="DP32" s="202"/>
      <c r="DQ32" s="202"/>
      <c r="DR32" s="202"/>
      <c r="DS32" s="202"/>
      <c r="DT32" s="202"/>
      <c r="DU32" s="202"/>
      <c r="DV32" s="202"/>
      <c r="DW32" s="202"/>
      <c r="DX32" s="202"/>
      <c r="DY32" s="202"/>
      <c r="DZ32" s="202"/>
      <c r="EA32" s="202"/>
      <c r="EB32" s="202"/>
      <c r="EC32" s="202"/>
      <c r="ED32" s="202"/>
      <c r="EE32" s="202"/>
      <c r="EF32" s="202"/>
      <c r="EG32" s="202"/>
      <c r="EH32" s="202"/>
      <c r="EI32" s="202"/>
      <c r="EJ32" s="202"/>
      <c r="EK32" s="202"/>
      <c r="EL32" s="202"/>
      <c r="EM32" s="202"/>
      <c r="EN32" s="202"/>
      <c r="EO32" s="202"/>
      <c r="EP32" s="202"/>
      <c r="EQ32" s="202"/>
      <c r="ER32" s="202"/>
      <c r="ES32" s="202"/>
      <c r="ET32" s="202"/>
      <c r="EU32" s="202"/>
      <c r="EV32" s="202"/>
      <c r="EW32" s="202"/>
      <c r="EX32" s="202"/>
      <c r="EY32" s="203"/>
    </row>
  </sheetData>
  <mergeCells count="55">
    <mergeCell ref="BW10:CH10"/>
    <mergeCell ref="CJ10:CL10"/>
    <mergeCell ref="CM10:CO10"/>
    <mergeCell ref="T1:EH1"/>
    <mergeCell ref="T3:EH3"/>
    <mergeCell ref="P5:EL5"/>
    <mergeCell ref="T7:EH7"/>
    <mergeCell ref="AC9:DY9"/>
    <mergeCell ref="BL11:CR11"/>
    <mergeCell ref="DV13:ES14"/>
    <mergeCell ref="A14:CF14"/>
    <mergeCell ref="CG14:DL14"/>
    <mergeCell ref="B15:CF15"/>
    <mergeCell ref="CG15:DL15"/>
    <mergeCell ref="DP15:EY18"/>
    <mergeCell ref="D16:E16"/>
    <mergeCell ref="F16:CF16"/>
    <mergeCell ref="CG16:DL16"/>
    <mergeCell ref="F17:CF17"/>
    <mergeCell ref="CG17:DL17"/>
    <mergeCell ref="CG18:DL18"/>
    <mergeCell ref="B19:CF19"/>
    <mergeCell ref="CG19:DL19"/>
    <mergeCell ref="B25:AV25"/>
    <mergeCell ref="AW25:EY25"/>
    <mergeCell ref="DY19:EJ19"/>
    <mergeCell ref="EK19:EN19"/>
    <mergeCell ref="EO19:ES19"/>
    <mergeCell ref="B20:CF20"/>
    <mergeCell ref="CG20:DL20"/>
    <mergeCell ref="DV20:DX20"/>
    <mergeCell ref="DY20:EJ20"/>
    <mergeCell ref="EK20:EN20"/>
    <mergeCell ref="EO20:ES20"/>
    <mergeCell ref="DV19:DX19"/>
    <mergeCell ref="D21:E22"/>
    <mergeCell ref="F21:CF22"/>
    <mergeCell ref="CG21:DL22"/>
    <mergeCell ref="DU22:ET23"/>
    <mergeCell ref="CG23:DL23"/>
    <mergeCell ref="B27:R27"/>
    <mergeCell ref="T27:EZ27"/>
    <mergeCell ref="A29:U30"/>
    <mergeCell ref="V29:EY29"/>
    <mergeCell ref="V30:BL30"/>
    <mergeCell ref="BM30:DG30"/>
    <mergeCell ref="DH30:EY30"/>
    <mergeCell ref="A31:U31"/>
    <mergeCell ref="V31:BL31"/>
    <mergeCell ref="BM31:DG31"/>
    <mergeCell ref="DH31:EY31"/>
    <mergeCell ref="A32:U32"/>
    <mergeCell ref="V32:BL32"/>
    <mergeCell ref="BM32:DG32"/>
    <mergeCell ref="DH32:EY32"/>
  </mergeCells>
  <pageMargins left="0.78740157480314965" right="0.70866141732283472" top="0.78740157480314965" bottom="0.39370078740157483" header="0.19685039370078741" footer="0.19685039370078741"/>
  <pageSetup paperSize="9" scale="98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6"/>
  <sheetViews>
    <sheetView zoomScale="90" zoomScaleNormal="90" zoomScaleSheetLayoutView="100" workbookViewId="0">
      <selection activeCell="H6" sqref="H6"/>
    </sheetView>
  </sheetViews>
  <sheetFormatPr defaultRowHeight="15" x14ac:dyDescent="0.25"/>
  <cols>
    <col min="1" max="1" width="39.42578125" style="109" customWidth="1"/>
    <col min="2" max="2" width="9.140625" style="109"/>
    <col min="3" max="3" width="15.28515625" style="107" customWidth="1"/>
    <col min="4" max="4" width="13.140625" style="107" customWidth="1"/>
    <col min="5" max="5" width="13.5703125" style="107" customWidth="1"/>
    <col min="6" max="6" width="13.85546875" style="107" customWidth="1"/>
    <col min="7" max="7" width="14.140625" style="107" customWidth="1"/>
    <col min="8" max="8" width="11.28515625" style="107" customWidth="1"/>
    <col min="9" max="9" width="9.5703125" style="16" customWidth="1"/>
    <col min="10" max="10" width="9.28515625" style="16" customWidth="1"/>
    <col min="11" max="11" width="10.28515625" style="16" customWidth="1"/>
  </cols>
  <sheetData>
    <row r="1" spans="1:10" s="16" customFormat="1" x14ac:dyDescent="0.25">
      <c r="A1" s="296" t="s">
        <v>395</v>
      </c>
      <c r="B1" s="296"/>
      <c r="C1" s="296"/>
      <c r="D1" s="296"/>
      <c r="E1" s="296"/>
      <c r="F1" s="296"/>
      <c r="G1" s="296"/>
      <c r="H1" s="296"/>
    </row>
    <row r="2" spans="1:10" s="16" customFormat="1" x14ac:dyDescent="0.25">
      <c r="A2" s="296" t="s">
        <v>111</v>
      </c>
      <c r="B2" s="296"/>
      <c r="C2" s="296"/>
      <c r="D2" s="296"/>
      <c r="E2" s="296"/>
      <c r="F2" s="296"/>
      <c r="G2" s="296"/>
      <c r="H2" s="296"/>
    </row>
    <row r="3" spans="1:10" s="16" customFormat="1" x14ac:dyDescent="0.25">
      <c r="A3" s="296" t="s">
        <v>112</v>
      </c>
      <c r="B3" s="296"/>
      <c r="C3" s="296"/>
      <c r="D3" s="296"/>
      <c r="E3" s="296"/>
      <c r="F3" s="296"/>
      <c r="G3" s="296"/>
      <c r="H3" s="296"/>
    </row>
    <row r="4" spans="1:10" s="16" customFormat="1" ht="15.75" thickBot="1" x14ac:dyDescent="0.3">
      <c r="A4" s="106"/>
      <c r="B4" s="106"/>
      <c r="C4" s="297" t="s">
        <v>113</v>
      </c>
      <c r="D4" s="297"/>
      <c r="E4" s="297"/>
      <c r="F4" s="297"/>
      <c r="G4" s="297"/>
      <c r="H4" s="297"/>
    </row>
    <row r="5" spans="1:10" s="16" customFormat="1" ht="27.75" customHeight="1" x14ac:dyDescent="0.25">
      <c r="A5" s="280" t="s">
        <v>0</v>
      </c>
      <c r="B5" s="282" t="s">
        <v>1</v>
      </c>
      <c r="C5" s="284" t="s">
        <v>2</v>
      </c>
      <c r="D5" s="285"/>
      <c r="E5" s="286"/>
      <c r="F5" s="284" t="s">
        <v>3</v>
      </c>
      <c r="G5" s="285"/>
      <c r="H5" s="286"/>
    </row>
    <row r="6" spans="1:10" s="16" customFormat="1" ht="72.75" customHeight="1" thickBot="1" x14ac:dyDescent="0.3">
      <c r="A6" s="281"/>
      <c r="B6" s="283"/>
      <c r="C6" s="82" t="s">
        <v>4</v>
      </c>
      <c r="D6" s="83" t="s">
        <v>5</v>
      </c>
      <c r="E6" s="84" t="s">
        <v>6</v>
      </c>
      <c r="F6" s="82" t="s">
        <v>4</v>
      </c>
      <c r="G6" s="83" t="s">
        <v>5</v>
      </c>
      <c r="H6" s="84" t="s">
        <v>6</v>
      </c>
    </row>
    <row r="7" spans="1:10" s="16" customFormat="1" ht="15.75" thickBot="1" x14ac:dyDescent="0.3">
      <c r="A7" s="58">
        <v>1</v>
      </c>
      <c r="B7" s="59">
        <v>2</v>
      </c>
      <c r="C7" s="96">
        <v>3</v>
      </c>
      <c r="D7" s="97">
        <v>4</v>
      </c>
      <c r="E7" s="98">
        <v>5</v>
      </c>
      <c r="F7" s="96">
        <v>6</v>
      </c>
      <c r="G7" s="97">
        <v>7</v>
      </c>
      <c r="H7" s="98">
        <v>8</v>
      </c>
    </row>
    <row r="8" spans="1:10" s="16" customFormat="1" ht="26.25" thickBot="1" x14ac:dyDescent="0.3">
      <c r="A8" s="110" t="s">
        <v>7</v>
      </c>
      <c r="B8" s="111" t="s">
        <v>8</v>
      </c>
      <c r="C8" s="116">
        <f>SUM(C10+C36)</f>
        <v>0</v>
      </c>
      <c r="D8" s="116">
        <f>SUM(D10+D36)</f>
        <v>1404528.53</v>
      </c>
      <c r="E8" s="150">
        <f>SUM(E10+E36)</f>
        <v>110382.7</v>
      </c>
      <c r="F8" s="112">
        <f>SUM(F10+F36+F37)</f>
        <v>0</v>
      </c>
      <c r="G8" s="116">
        <f>SUM(G10+G36+G37)</f>
        <v>2997853.38</v>
      </c>
      <c r="H8" s="120">
        <f>SUM(H10+H36+H37)</f>
        <v>303439.84000000003</v>
      </c>
      <c r="I8" s="69"/>
      <c r="J8" s="92"/>
    </row>
    <row r="9" spans="1:10" s="16" customFormat="1" ht="15.75" thickBot="1" x14ac:dyDescent="0.3">
      <c r="A9" s="121" t="s">
        <v>9</v>
      </c>
      <c r="B9" s="122"/>
      <c r="C9" s="123"/>
      <c r="D9" s="167"/>
      <c r="E9" s="168"/>
      <c r="F9" s="123"/>
      <c r="G9" s="167"/>
      <c r="H9" s="168"/>
    </row>
    <row r="10" spans="1:10" s="16" customFormat="1" ht="49.5" customHeight="1" thickBot="1" x14ac:dyDescent="0.3">
      <c r="A10" s="163" t="s">
        <v>10</v>
      </c>
      <c r="B10" s="122" t="s">
        <v>11</v>
      </c>
      <c r="C10" s="164">
        <f>SUM(C11+C13+C14+C15+C19+C20+C21+C22+C23+C24+C28+C29+C30+C31+C32+C33+C34+C35)</f>
        <v>0</v>
      </c>
      <c r="D10" s="165">
        <f>SUM(D11+D12+D13+D14+D15+D20+D22+D23+D28+D29+D30+D31+D32+D33+D34+D35)</f>
        <v>1404528.53</v>
      </c>
      <c r="E10" s="166">
        <f>SUM(E13+E14+E15+E20+E22+E23+E28+E29+E30+E31+E32+E33+E34+E35)</f>
        <v>110382.7</v>
      </c>
      <c r="F10" s="164">
        <f>SUM(F11+F13+F14+F15+F19+F20+F21+F22+F23+F24+F28+F29+F30+F31+F32+F33+F34+F35)</f>
        <v>0</v>
      </c>
      <c r="G10" s="165">
        <f>SUM(G11+G12+G13+G14+G15+G20+G22+G23+G28+G29+G30+G31+G32+G33+G34+G35)</f>
        <v>2609284.88</v>
      </c>
      <c r="H10" s="166">
        <f>SUM(H13+H14+H15+H20+H22+H23+H28+H29+H30+H31+H32+H33+H34+H35)</f>
        <v>294462.7</v>
      </c>
    </row>
    <row r="11" spans="1:10" s="16" customFormat="1" ht="91.5" customHeight="1" thickBot="1" x14ac:dyDescent="0.3">
      <c r="A11" s="121" t="s">
        <v>411</v>
      </c>
      <c r="B11" s="122" t="s">
        <v>12</v>
      </c>
      <c r="C11" s="123">
        <v>0</v>
      </c>
      <c r="D11" s="123">
        <v>162548.29</v>
      </c>
      <c r="E11" s="168" t="s">
        <v>13</v>
      </c>
      <c r="F11" s="123">
        <v>0</v>
      </c>
      <c r="G11" s="123">
        <v>656888.39</v>
      </c>
      <c r="H11" s="168" t="s">
        <v>13</v>
      </c>
    </row>
    <row r="12" spans="1:10" s="16" customFormat="1" ht="15.75" thickBot="1" x14ac:dyDescent="0.3">
      <c r="A12" s="121" t="s">
        <v>14</v>
      </c>
      <c r="B12" s="122" t="s">
        <v>15</v>
      </c>
      <c r="C12" s="123" t="s">
        <v>13</v>
      </c>
      <c r="D12" s="167">
        <v>139184.68</v>
      </c>
      <c r="E12" s="168" t="s">
        <v>13</v>
      </c>
      <c r="F12" s="123" t="s">
        <v>13</v>
      </c>
      <c r="G12" s="167">
        <v>423924.18</v>
      </c>
      <c r="H12" s="168" t="s">
        <v>13</v>
      </c>
      <c r="J12" s="60"/>
    </row>
    <row r="13" spans="1:10" s="16" customFormat="1" ht="46.5" customHeight="1" thickBot="1" x14ac:dyDescent="0.3">
      <c r="A13" s="121" t="s">
        <v>16</v>
      </c>
      <c r="B13" s="122" t="s">
        <v>17</v>
      </c>
      <c r="C13" s="123">
        <v>0</v>
      </c>
      <c r="D13" s="123">
        <v>0</v>
      </c>
      <c r="E13" s="168">
        <v>0</v>
      </c>
      <c r="F13" s="123">
        <v>0</v>
      </c>
      <c r="G13" s="123">
        <v>0</v>
      </c>
      <c r="H13" s="168">
        <v>0</v>
      </c>
      <c r="I13" s="69"/>
    </row>
    <row r="14" spans="1:10" s="16" customFormat="1" ht="42" customHeight="1" thickBot="1" x14ac:dyDescent="0.3">
      <c r="A14" s="121" t="s">
        <v>396</v>
      </c>
      <c r="B14" s="122" t="s">
        <v>18</v>
      </c>
      <c r="C14" s="123">
        <v>0</v>
      </c>
      <c r="D14" s="123">
        <v>0</v>
      </c>
      <c r="E14" s="168">
        <v>0</v>
      </c>
      <c r="F14" s="123">
        <v>0</v>
      </c>
      <c r="G14" s="123">
        <v>0</v>
      </c>
      <c r="H14" s="168">
        <v>0</v>
      </c>
      <c r="I14" s="69"/>
    </row>
    <row r="15" spans="1:10" s="16" customFormat="1" ht="50.25" customHeight="1" thickBot="1" x14ac:dyDescent="0.3">
      <c r="A15" s="121" t="s">
        <v>19</v>
      </c>
      <c r="B15" s="122" t="s">
        <v>20</v>
      </c>
      <c r="C15" s="123">
        <v>0</v>
      </c>
      <c r="D15" s="123">
        <v>0</v>
      </c>
      <c r="E15" s="168">
        <v>0</v>
      </c>
      <c r="F15" s="123">
        <v>0</v>
      </c>
      <c r="G15" s="123">
        <v>0</v>
      </c>
      <c r="H15" s="168">
        <v>0</v>
      </c>
      <c r="I15" s="69"/>
    </row>
    <row r="16" spans="1:10" s="16" customFormat="1" ht="33" hidden="1" customHeight="1" x14ac:dyDescent="0.25">
      <c r="A16" s="289" t="s">
        <v>0</v>
      </c>
      <c r="B16" s="289" t="s">
        <v>1</v>
      </c>
      <c r="C16" s="291" t="s">
        <v>2</v>
      </c>
      <c r="D16" s="292"/>
      <c r="E16" s="293"/>
      <c r="F16" s="291" t="s">
        <v>3</v>
      </c>
      <c r="G16" s="292"/>
      <c r="H16" s="293"/>
    </row>
    <row r="17" spans="1:9" s="16" customFormat="1" ht="51.75" hidden="1" customHeight="1" thickBot="1" x14ac:dyDescent="0.3">
      <c r="A17" s="290"/>
      <c r="B17" s="290"/>
      <c r="C17" s="87" t="s">
        <v>4</v>
      </c>
      <c r="D17" s="83" t="s">
        <v>5</v>
      </c>
      <c r="E17" s="84" t="s">
        <v>6</v>
      </c>
      <c r="F17" s="82" t="s">
        <v>4</v>
      </c>
      <c r="G17" s="83" t="s">
        <v>5</v>
      </c>
      <c r="H17" s="84" t="s">
        <v>6</v>
      </c>
    </row>
    <row r="18" spans="1:9" s="16" customFormat="1" ht="18" hidden="1" customHeight="1" thickBot="1" x14ac:dyDescent="0.3">
      <c r="A18" s="58">
        <v>1</v>
      </c>
      <c r="B18" s="61">
        <v>2</v>
      </c>
      <c r="C18" s="105">
        <v>3</v>
      </c>
      <c r="D18" s="97">
        <v>4</v>
      </c>
      <c r="E18" s="98">
        <v>5</v>
      </c>
      <c r="F18" s="96">
        <v>6</v>
      </c>
      <c r="G18" s="97">
        <v>7</v>
      </c>
      <c r="H18" s="98">
        <v>8</v>
      </c>
    </row>
    <row r="19" spans="1:9" s="16" customFormat="1" ht="87" customHeight="1" thickBot="1" x14ac:dyDescent="0.3">
      <c r="A19" s="124" t="s">
        <v>397</v>
      </c>
      <c r="B19" s="111" t="s">
        <v>21</v>
      </c>
      <c r="C19" s="113">
        <v>0</v>
      </c>
      <c r="D19" s="114" t="s">
        <v>13</v>
      </c>
      <c r="E19" s="115" t="s">
        <v>13</v>
      </c>
      <c r="F19" s="113">
        <v>0</v>
      </c>
      <c r="G19" s="114" t="s">
        <v>13</v>
      </c>
      <c r="H19" s="115" t="s">
        <v>13</v>
      </c>
    </row>
    <row r="20" spans="1:9" s="16" customFormat="1" ht="71.25" customHeight="1" thickBot="1" x14ac:dyDescent="0.3">
      <c r="A20" s="121" t="s">
        <v>22</v>
      </c>
      <c r="B20" s="122" t="s">
        <v>23</v>
      </c>
      <c r="C20" s="123">
        <v>0</v>
      </c>
      <c r="D20" s="123">
        <v>410.29</v>
      </c>
      <c r="E20" s="152">
        <v>0</v>
      </c>
      <c r="F20" s="147">
        <v>0</v>
      </c>
      <c r="G20" s="123">
        <v>1665.89</v>
      </c>
      <c r="H20" s="115">
        <v>0</v>
      </c>
      <c r="I20" s="17"/>
    </row>
    <row r="21" spans="1:9" s="16" customFormat="1" ht="71.25" customHeight="1" thickBot="1" x14ac:dyDescent="0.3">
      <c r="A21" s="70" t="s">
        <v>96</v>
      </c>
      <c r="B21" s="71" t="s">
        <v>24</v>
      </c>
      <c r="C21" s="146">
        <v>0</v>
      </c>
      <c r="D21" s="85" t="s">
        <v>13</v>
      </c>
      <c r="E21" s="86" t="s">
        <v>13</v>
      </c>
      <c r="F21" s="146">
        <v>0</v>
      </c>
      <c r="G21" s="85" t="s">
        <v>13</v>
      </c>
      <c r="H21" s="86" t="s">
        <v>13</v>
      </c>
    </row>
    <row r="22" spans="1:9" s="16" customFormat="1" ht="55.5" customHeight="1" thickBot="1" x14ac:dyDescent="0.3">
      <c r="A22" s="124" t="s">
        <v>97</v>
      </c>
      <c r="B22" s="111" t="s">
        <v>25</v>
      </c>
      <c r="C22" s="147">
        <v>0</v>
      </c>
      <c r="D22" s="114">
        <v>0</v>
      </c>
      <c r="E22" s="113">
        <v>0</v>
      </c>
      <c r="F22" s="147">
        <v>0</v>
      </c>
      <c r="G22" s="114">
        <v>0</v>
      </c>
      <c r="H22" s="115">
        <v>0</v>
      </c>
      <c r="I22" s="69"/>
    </row>
    <row r="23" spans="1:9" s="16" customFormat="1" ht="61.5" customHeight="1" thickBot="1" x14ac:dyDescent="0.3">
      <c r="A23" s="124" t="s">
        <v>98</v>
      </c>
      <c r="B23" s="111" t="s">
        <v>26</v>
      </c>
      <c r="C23" s="147">
        <v>0</v>
      </c>
      <c r="D23" s="114">
        <v>0</v>
      </c>
      <c r="E23" s="113">
        <v>0</v>
      </c>
      <c r="F23" s="147">
        <v>0</v>
      </c>
      <c r="G23" s="114">
        <v>0</v>
      </c>
      <c r="H23" s="115">
        <v>0</v>
      </c>
      <c r="I23" s="69"/>
    </row>
    <row r="24" spans="1:9" s="16" customFormat="1" ht="81.75" customHeight="1" thickBot="1" x14ac:dyDescent="0.3">
      <c r="A24" s="124" t="s">
        <v>99</v>
      </c>
      <c r="B24" s="111" t="s">
        <v>27</v>
      </c>
      <c r="C24" s="147">
        <v>0</v>
      </c>
      <c r="D24" s="114" t="s">
        <v>13</v>
      </c>
      <c r="E24" s="115" t="s">
        <v>13</v>
      </c>
      <c r="F24" s="147">
        <v>0</v>
      </c>
      <c r="G24" s="114" t="s">
        <v>13</v>
      </c>
      <c r="H24" s="115" t="s">
        <v>13</v>
      </c>
    </row>
    <row r="25" spans="1:9" s="16" customFormat="1" ht="33.75" hidden="1" customHeight="1" x14ac:dyDescent="0.25">
      <c r="A25" s="289" t="s">
        <v>0</v>
      </c>
      <c r="B25" s="289" t="s">
        <v>1</v>
      </c>
      <c r="C25" s="291" t="s">
        <v>2</v>
      </c>
      <c r="D25" s="292"/>
      <c r="E25" s="293"/>
      <c r="F25" s="291" t="s">
        <v>3</v>
      </c>
      <c r="G25" s="292"/>
      <c r="H25" s="293"/>
    </row>
    <row r="26" spans="1:9" s="16" customFormat="1" ht="51.75" hidden="1" thickBot="1" x14ac:dyDescent="0.3">
      <c r="A26" s="290"/>
      <c r="B26" s="290"/>
      <c r="C26" s="87" t="s">
        <v>4</v>
      </c>
      <c r="D26" s="83" t="s">
        <v>5</v>
      </c>
      <c r="E26" s="84" t="s">
        <v>6</v>
      </c>
      <c r="F26" s="82" t="s">
        <v>4</v>
      </c>
      <c r="G26" s="83" t="s">
        <v>5</v>
      </c>
      <c r="H26" s="84" t="s">
        <v>6</v>
      </c>
    </row>
    <row r="27" spans="1:9" s="16" customFormat="1" ht="15.75" hidden="1" thickBot="1" x14ac:dyDescent="0.3">
      <c r="A27" s="58">
        <v>1</v>
      </c>
      <c r="B27" s="61">
        <v>2</v>
      </c>
      <c r="C27" s="105">
        <v>3</v>
      </c>
      <c r="D27" s="97">
        <v>4</v>
      </c>
      <c r="E27" s="98">
        <v>5</v>
      </c>
      <c r="F27" s="96">
        <v>6</v>
      </c>
      <c r="G27" s="97">
        <v>7</v>
      </c>
      <c r="H27" s="98">
        <v>8</v>
      </c>
    </row>
    <row r="28" spans="1:9" s="16" customFormat="1" ht="72.75" customHeight="1" thickBot="1" x14ac:dyDescent="0.3">
      <c r="A28" s="124" t="s">
        <v>100</v>
      </c>
      <c r="B28" s="111" t="s">
        <v>28</v>
      </c>
      <c r="C28" s="147">
        <v>0</v>
      </c>
      <c r="D28" s="114">
        <v>1102336.07</v>
      </c>
      <c r="E28" s="151">
        <v>94041.4</v>
      </c>
      <c r="F28" s="147">
        <v>0</v>
      </c>
      <c r="G28" s="114">
        <v>1526673.52</v>
      </c>
      <c r="H28" s="155">
        <v>252300.6</v>
      </c>
      <c r="I28" s="17"/>
    </row>
    <row r="29" spans="1:9" s="16" customFormat="1" ht="81.75" customHeight="1" thickBot="1" x14ac:dyDescent="0.3">
      <c r="A29" s="124" t="s">
        <v>101</v>
      </c>
      <c r="B29" s="111" t="s">
        <v>30</v>
      </c>
      <c r="C29" s="147">
        <v>0</v>
      </c>
      <c r="D29" s="114">
        <v>0</v>
      </c>
      <c r="E29" s="151">
        <v>0</v>
      </c>
      <c r="F29" s="147">
        <v>0</v>
      </c>
      <c r="G29" s="114">
        <v>0</v>
      </c>
      <c r="H29" s="155">
        <v>0</v>
      </c>
      <c r="I29" s="17"/>
    </row>
    <row r="30" spans="1:9" s="16" customFormat="1" ht="138" customHeight="1" thickBot="1" x14ac:dyDescent="0.3">
      <c r="A30" s="124" t="s">
        <v>102</v>
      </c>
      <c r="B30" s="111" t="s">
        <v>31</v>
      </c>
      <c r="C30" s="147">
        <v>0</v>
      </c>
      <c r="D30" s="114">
        <v>0</v>
      </c>
      <c r="E30" s="151">
        <v>0</v>
      </c>
      <c r="F30" s="147">
        <v>0</v>
      </c>
      <c r="G30" s="114">
        <v>0</v>
      </c>
      <c r="H30" s="155">
        <v>0</v>
      </c>
      <c r="I30" s="17"/>
    </row>
    <row r="31" spans="1:9" s="16" customFormat="1" ht="135.75" customHeight="1" thickBot="1" x14ac:dyDescent="0.3">
      <c r="A31" s="124" t="s">
        <v>103</v>
      </c>
      <c r="B31" s="111" t="s">
        <v>32</v>
      </c>
      <c r="C31" s="148">
        <v>0</v>
      </c>
      <c r="D31" s="149">
        <v>0</v>
      </c>
      <c r="E31" s="115">
        <v>0</v>
      </c>
      <c r="F31" s="147">
        <v>0</v>
      </c>
      <c r="G31" s="114">
        <v>0</v>
      </c>
      <c r="H31" s="115">
        <v>0</v>
      </c>
      <c r="I31" s="69"/>
    </row>
    <row r="32" spans="1:9" s="16" customFormat="1" ht="120" customHeight="1" thickBot="1" x14ac:dyDescent="0.3">
      <c r="A32" s="124" t="s">
        <v>398</v>
      </c>
      <c r="B32" s="111" t="s">
        <v>33</v>
      </c>
      <c r="C32" s="147">
        <v>0</v>
      </c>
      <c r="D32" s="114">
        <v>0</v>
      </c>
      <c r="E32" s="151">
        <v>0</v>
      </c>
      <c r="F32" s="147">
        <v>0</v>
      </c>
      <c r="G32" s="151">
        <v>0</v>
      </c>
      <c r="H32" s="115">
        <v>0</v>
      </c>
      <c r="I32" s="69"/>
    </row>
    <row r="33" spans="1:10" s="16" customFormat="1" ht="92.25" customHeight="1" thickBot="1" x14ac:dyDescent="0.3">
      <c r="A33" s="124" t="s">
        <v>399</v>
      </c>
      <c r="B33" s="111" t="s">
        <v>34</v>
      </c>
      <c r="C33" s="147">
        <v>0</v>
      </c>
      <c r="D33" s="114">
        <v>0</v>
      </c>
      <c r="E33" s="151">
        <v>0</v>
      </c>
      <c r="F33" s="147">
        <v>0</v>
      </c>
      <c r="G33" s="114">
        <v>0</v>
      </c>
      <c r="H33" s="155">
        <v>0</v>
      </c>
    </row>
    <row r="34" spans="1:10" s="16" customFormat="1" ht="15.75" thickBot="1" x14ac:dyDescent="0.3">
      <c r="A34" s="124" t="s">
        <v>35</v>
      </c>
      <c r="B34" s="111" t="s">
        <v>36</v>
      </c>
      <c r="C34" s="113">
        <v>0</v>
      </c>
      <c r="D34" s="113">
        <v>49.2</v>
      </c>
      <c r="E34" s="155">
        <v>16341.3</v>
      </c>
      <c r="F34" s="147">
        <v>0</v>
      </c>
      <c r="G34" s="114">
        <v>132.9</v>
      </c>
      <c r="H34" s="155">
        <v>42162.1</v>
      </c>
      <c r="I34" s="17"/>
    </row>
    <row r="35" spans="1:10" s="16" customFormat="1" ht="26.25" thickBot="1" x14ac:dyDescent="0.3">
      <c r="A35" s="124" t="s">
        <v>37</v>
      </c>
      <c r="B35" s="111" t="s">
        <v>38</v>
      </c>
      <c r="C35" s="148">
        <v>0</v>
      </c>
      <c r="D35" s="149">
        <v>0</v>
      </c>
      <c r="E35" s="115">
        <v>0</v>
      </c>
      <c r="F35" s="147">
        <v>0</v>
      </c>
      <c r="G35" s="114">
        <v>0</v>
      </c>
      <c r="H35" s="115">
        <v>0</v>
      </c>
    </row>
    <row r="36" spans="1:10" s="16" customFormat="1" ht="26.25" thickBot="1" x14ac:dyDescent="0.3">
      <c r="A36" s="110" t="s">
        <v>39</v>
      </c>
      <c r="B36" s="111" t="s">
        <v>40</v>
      </c>
      <c r="C36" s="116">
        <v>0</v>
      </c>
      <c r="D36" s="116">
        <v>0</v>
      </c>
      <c r="E36" s="156">
        <v>0</v>
      </c>
      <c r="F36" s="112">
        <v>0</v>
      </c>
      <c r="G36" s="119">
        <v>0</v>
      </c>
      <c r="H36" s="120">
        <v>0</v>
      </c>
      <c r="I36" s="69"/>
    </row>
    <row r="37" spans="1:10" s="16" customFormat="1" ht="39" thickBot="1" x14ac:dyDescent="0.3">
      <c r="A37" s="110" t="s">
        <v>41</v>
      </c>
      <c r="B37" s="111" t="s">
        <v>42</v>
      </c>
      <c r="C37" s="113" t="s">
        <v>13</v>
      </c>
      <c r="D37" s="114" t="s">
        <v>13</v>
      </c>
      <c r="E37" s="149" t="s">
        <v>13</v>
      </c>
      <c r="F37" s="112">
        <v>0</v>
      </c>
      <c r="G37" s="119">
        <v>388568.5</v>
      </c>
      <c r="H37" s="120">
        <v>8977.14</v>
      </c>
      <c r="I37" s="69"/>
      <c r="J37" s="92"/>
    </row>
    <row r="38" spans="1:10" s="16" customFormat="1" x14ac:dyDescent="0.25">
      <c r="A38" s="14"/>
      <c r="B38" s="15"/>
      <c r="C38" s="88"/>
      <c r="D38" s="88"/>
      <c r="E38" s="88"/>
      <c r="F38" s="88"/>
      <c r="G38" s="88"/>
      <c r="H38" s="88"/>
    </row>
    <row r="39" spans="1:10" s="16" customFormat="1" x14ac:dyDescent="0.25">
      <c r="A39" s="294" t="s">
        <v>379</v>
      </c>
      <c r="B39" s="295"/>
      <c r="C39" s="295"/>
      <c r="D39" s="295"/>
      <c r="E39" s="295"/>
      <c r="F39" s="295"/>
      <c r="G39" s="295"/>
      <c r="H39" s="295"/>
    </row>
    <row r="40" spans="1:10" s="16" customFormat="1" x14ac:dyDescent="0.25">
      <c r="A40" s="294" t="s">
        <v>380</v>
      </c>
      <c r="B40" s="295"/>
      <c r="C40" s="295"/>
      <c r="D40" s="295"/>
      <c r="E40" s="295"/>
      <c r="F40" s="295"/>
      <c r="G40" s="295"/>
      <c r="H40" s="295"/>
    </row>
    <row r="41" spans="1:10" s="16" customFormat="1" ht="15.75" thickBot="1" x14ac:dyDescent="0.3">
      <c r="A41" s="287"/>
      <c r="B41" s="288"/>
      <c r="C41" s="288"/>
      <c r="D41" s="288"/>
      <c r="E41" s="288"/>
      <c r="F41" s="288"/>
      <c r="G41" s="288"/>
      <c r="H41" s="288"/>
    </row>
    <row r="42" spans="1:10" s="16" customFormat="1" ht="72.75" customHeight="1" thickBot="1" x14ac:dyDescent="0.3">
      <c r="A42" s="62" t="s">
        <v>0</v>
      </c>
      <c r="B42" s="176" t="s">
        <v>1</v>
      </c>
      <c r="C42" s="89" t="s">
        <v>43</v>
      </c>
      <c r="D42" s="90" t="s">
        <v>44</v>
      </c>
      <c r="E42" s="91" t="s">
        <v>45</v>
      </c>
      <c r="F42" s="107"/>
      <c r="G42" s="107"/>
      <c r="H42" s="107"/>
    </row>
    <row r="43" spans="1:10" s="16" customFormat="1" ht="15.75" thickBot="1" x14ac:dyDescent="0.3">
      <c r="A43" s="63">
        <v>1</v>
      </c>
      <c r="B43" s="64">
        <v>2</v>
      </c>
      <c r="C43" s="102">
        <v>3</v>
      </c>
      <c r="D43" s="103">
        <v>4</v>
      </c>
      <c r="E43" s="104">
        <v>5</v>
      </c>
      <c r="F43" s="107"/>
      <c r="G43" s="107"/>
      <c r="H43" s="107"/>
    </row>
    <row r="44" spans="1:10" s="16" customFormat="1" ht="42" customHeight="1" x14ac:dyDescent="0.25">
      <c r="A44" s="126" t="s">
        <v>46</v>
      </c>
      <c r="B44" s="127" t="s">
        <v>8</v>
      </c>
      <c r="C44" s="128">
        <f>SUM(C45+C52+C78+C79+C89+C90+C91+C92+C93+C94)</f>
        <v>0</v>
      </c>
      <c r="D44" s="129">
        <f>SUM(D45+D52+D83+D89+D90+D91+D92+D93+D94)</f>
        <v>2024573.53</v>
      </c>
      <c r="E44" s="130">
        <f>SUM(E45+E52+E89+E90+E91+E92+E93+E94)</f>
        <v>108060</v>
      </c>
      <c r="F44" s="107"/>
      <c r="G44" s="107"/>
      <c r="H44" s="107"/>
    </row>
    <row r="45" spans="1:10" s="16" customFormat="1" ht="57.75" customHeight="1" thickBot="1" x14ac:dyDescent="0.3">
      <c r="A45" s="131" t="s">
        <v>47</v>
      </c>
      <c r="B45" s="132" t="s">
        <v>11</v>
      </c>
      <c r="C45" s="133">
        <f>SUM(C48+C49+C50+C51)</f>
        <v>0</v>
      </c>
      <c r="D45" s="133">
        <f>SUM(D48+D49+D50+D51)</f>
        <v>841455.19</v>
      </c>
      <c r="E45" s="157">
        <f>SUM(E48+E49+E50+E51)</f>
        <v>79151.3</v>
      </c>
      <c r="F45" s="107"/>
      <c r="G45" s="107"/>
      <c r="H45" s="107"/>
    </row>
    <row r="46" spans="1:10" s="16" customFormat="1" ht="72" hidden="1" customHeight="1" thickBot="1" x14ac:dyDescent="0.3">
      <c r="A46" s="63" t="s">
        <v>0</v>
      </c>
      <c r="B46" s="64" t="s">
        <v>1</v>
      </c>
      <c r="C46" s="93" t="s">
        <v>43</v>
      </c>
      <c r="D46" s="94" t="s">
        <v>44</v>
      </c>
      <c r="E46" s="95" t="s">
        <v>45</v>
      </c>
      <c r="F46" s="107"/>
      <c r="G46" s="107"/>
      <c r="H46" s="107"/>
    </row>
    <row r="47" spans="1:10" s="16" customFormat="1" ht="30" hidden="1" customHeight="1" thickBot="1" x14ac:dyDescent="0.3">
      <c r="A47" s="63">
        <v>1</v>
      </c>
      <c r="B47" s="64">
        <v>2</v>
      </c>
      <c r="C47" s="102">
        <v>3</v>
      </c>
      <c r="D47" s="103">
        <v>4</v>
      </c>
      <c r="E47" s="104">
        <v>5</v>
      </c>
      <c r="F47" s="107"/>
      <c r="G47" s="107"/>
      <c r="H47" s="107"/>
    </row>
    <row r="48" spans="1:10" s="16" customFormat="1" ht="43.5" customHeight="1" thickBot="1" x14ac:dyDescent="0.3">
      <c r="A48" s="124" t="s">
        <v>48</v>
      </c>
      <c r="B48" s="134" t="s">
        <v>12</v>
      </c>
      <c r="C48" s="135">
        <v>0</v>
      </c>
      <c r="D48" s="135">
        <v>143575.82999999999</v>
      </c>
      <c r="E48" s="154">
        <v>32672.5</v>
      </c>
      <c r="F48" s="107"/>
      <c r="G48" s="107"/>
      <c r="H48" s="107"/>
    </row>
    <row r="49" spans="1:8" s="16" customFormat="1" ht="45.75" customHeight="1" thickBot="1" x14ac:dyDescent="0.3">
      <c r="A49" s="124" t="s">
        <v>400</v>
      </c>
      <c r="B49" s="134" t="s">
        <v>15</v>
      </c>
      <c r="C49" s="136">
        <v>0</v>
      </c>
      <c r="D49" s="136">
        <v>63979.64</v>
      </c>
      <c r="E49" s="143">
        <v>9430</v>
      </c>
      <c r="F49" s="107"/>
      <c r="G49" s="107"/>
      <c r="H49" s="107"/>
    </row>
    <row r="50" spans="1:8" s="16" customFormat="1" ht="42" customHeight="1" thickBot="1" x14ac:dyDescent="0.3">
      <c r="A50" s="124" t="s">
        <v>49</v>
      </c>
      <c r="B50" s="134" t="s">
        <v>17</v>
      </c>
      <c r="C50" s="136">
        <v>0</v>
      </c>
      <c r="D50" s="136">
        <v>633899.72</v>
      </c>
      <c r="E50" s="143">
        <v>36946.5</v>
      </c>
      <c r="F50" s="107"/>
      <c r="G50" s="107"/>
      <c r="H50" s="107"/>
    </row>
    <row r="51" spans="1:8" s="16" customFormat="1" ht="39" thickBot="1" x14ac:dyDescent="0.3">
      <c r="A51" s="124" t="s">
        <v>50</v>
      </c>
      <c r="B51" s="134" t="s">
        <v>18</v>
      </c>
      <c r="C51" s="136">
        <v>0</v>
      </c>
      <c r="D51" s="136">
        <v>0</v>
      </c>
      <c r="E51" s="143">
        <v>102.3</v>
      </c>
      <c r="F51" s="107"/>
      <c r="G51" s="107"/>
      <c r="H51" s="107"/>
    </row>
    <row r="52" spans="1:8" s="16" customFormat="1" ht="69.75" customHeight="1" thickBot="1" x14ac:dyDescent="0.3">
      <c r="A52" s="110" t="s">
        <v>401</v>
      </c>
      <c r="B52" s="134" t="s">
        <v>20</v>
      </c>
      <c r="C52" s="136">
        <f>SUM(C55+C56+C75)</f>
        <v>0</v>
      </c>
      <c r="D52" s="136">
        <f>SUM(D55+D56+D75)</f>
        <v>1062951.6400000001</v>
      </c>
      <c r="E52" s="143">
        <f>SUM(E55+E56+E75)</f>
        <v>18721.5</v>
      </c>
      <c r="F52" s="107"/>
      <c r="G52" s="107"/>
      <c r="H52" s="107"/>
    </row>
    <row r="53" spans="1:8" s="16" customFormat="1" ht="74.25" hidden="1" customHeight="1" thickBot="1" x14ac:dyDescent="0.3">
      <c r="A53" s="62" t="s">
        <v>0</v>
      </c>
      <c r="B53" s="176" t="s">
        <v>1</v>
      </c>
      <c r="C53" s="89" t="s">
        <v>43</v>
      </c>
      <c r="D53" s="90" t="s">
        <v>44</v>
      </c>
      <c r="E53" s="91" t="s">
        <v>45</v>
      </c>
      <c r="F53" s="107"/>
      <c r="G53" s="107"/>
      <c r="H53" s="107"/>
    </row>
    <row r="54" spans="1:8" s="16" customFormat="1" ht="15.75" hidden="1" thickBot="1" x14ac:dyDescent="0.3">
      <c r="A54" s="63">
        <v>1</v>
      </c>
      <c r="B54" s="64">
        <v>2</v>
      </c>
      <c r="C54" s="102">
        <v>3</v>
      </c>
      <c r="D54" s="103">
        <v>4</v>
      </c>
      <c r="E54" s="104">
        <v>5</v>
      </c>
      <c r="F54" s="107"/>
      <c r="G54" s="107"/>
      <c r="H54" s="107"/>
    </row>
    <row r="55" spans="1:8" s="16" customFormat="1" ht="73.5" customHeight="1" thickBot="1" x14ac:dyDescent="0.3">
      <c r="A55" s="124" t="s">
        <v>51</v>
      </c>
      <c r="B55" s="134" t="s">
        <v>21</v>
      </c>
      <c r="C55" s="136">
        <v>0</v>
      </c>
      <c r="D55" s="136">
        <v>0</v>
      </c>
      <c r="E55" s="143">
        <v>1992.2</v>
      </c>
      <c r="F55" s="107"/>
      <c r="G55" s="107"/>
      <c r="H55" s="107"/>
    </row>
    <row r="56" spans="1:8" s="16" customFormat="1" ht="45" customHeight="1" thickBot="1" x14ac:dyDescent="0.3">
      <c r="A56" s="137" t="s">
        <v>393</v>
      </c>
      <c r="B56" s="138" t="s">
        <v>23</v>
      </c>
      <c r="C56" s="139">
        <f>SUM(C57+C60+C68+C69+C70+C71+C72+C73+C74)</f>
        <v>0</v>
      </c>
      <c r="D56" s="139">
        <f>SUM(D57+D60+D68+D69+D70+D71+D72+D73+D74)</f>
        <v>6955.02</v>
      </c>
      <c r="E56" s="141">
        <f>SUM(E57+E60+E68+E69+E70+E71+E72+E73+E74)</f>
        <v>0</v>
      </c>
      <c r="F56" s="107"/>
      <c r="G56" s="107"/>
      <c r="H56" s="107"/>
    </row>
    <row r="57" spans="1:8" s="16" customFormat="1" ht="66.75" customHeight="1" thickBot="1" x14ac:dyDescent="0.3">
      <c r="A57" s="110" t="s">
        <v>402</v>
      </c>
      <c r="B57" s="134" t="s">
        <v>24</v>
      </c>
      <c r="C57" s="136">
        <f>SUM(C58+C59)</f>
        <v>0</v>
      </c>
      <c r="D57" s="136">
        <f>SUM(D58+D59)</f>
        <v>0</v>
      </c>
      <c r="E57" s="143">
        <f>SUM(E58+E59)</f>
        <v>0</v>
      </c>
      <c r="F57" s="107"/>
      <c r="G57" s="107"/>
      <c r="H57" s="107"/>
    </row>
    <row r="58" spans="1:8" s="16" customFormat="1" ht="47.25" customHeight="1" thickBot="1" x14ac:dyDescent="0.3">
      <c r="A58" s="124" t="s">
        <v>52</v>
      </c>
      <c r="B58" s="134" t="s">
        <v>25</v>
      </c>
      <c r="C58" s="136">
        <v>0</v>
      </c>
      <c r="D58" s="136">
        <v>0</v>
      </c>
      <c r="E58" s="143">
        <v>0</v>
      </c>
      <c r="F58" s="107"/>
      <c r="G58" s="107"/>
      <c r="H58" s="107"/>
    </row>
    <row r="59" spans="1:8" s="16" customFormat="1" ht="115.5" customHeight="1" thickBot="1" x14ac:dyDescent="0.3">
      <c r="A59" s="124" t="s">
        <v>403</v>
      </c>
      <c r="B59" s="134" t="s">
        <v>26</v>
      </c>
      <c r="C59" s="136">
        <v>0</v>
      </c>
      <c r="D59" s="136">
        <v>0</v>
      </c>
      <c r="E59" s="143">
        <v>0</v>
      </c>
      <c r="F59" s="107"/>
      <c r="G59" s="108"/>
      <c r="H59" s="108"/>
    </row>
    <row r="60" spans="1:8" s="16" customFormat="1" ht="73.5" customHeight="1" thickBot="1" x14ac:dyDescent="0.3">
      <c r="A60" s="110" t="s">
        <v>404</v>
      </c>
      <c r="B60" s="134" t="s">
        <v>27</v>
      </c>
      <c r="C60" s="136">
        <f>SUM(C61+C62+C65+C66+C67)</f>
        <v>0</v>
      </c>
      <c r="D60" s="136">
        <f>SUM(D61+D62+D65+D66+D67)</f>
        <v>175.67</v>
      </c>
      <c r="E60" s="143">
        <f>SUM(E61+E62+E65+E66+E67)</f>
        <v>0</v>
      </c>
      <c r="F60" s="107"/>
      <c r="G60" s="108"/>
      <c r="H60" s="108"/>
    </row>
    <row r="61" spans="1:8" s="16" customFormat="1" ht="51.75" thickBot="1" x14ac:dyDescent="0.3">
      <c r="A61" s="124" t="s">
        <v>377</v>
      </c>
      <c r="B61" s="134" t="s">
        <v>28</v>
      </c>
      <c r="C61" s="136">
        <v>0</v>
      </c>
      <c r="D61" s="136">
        <v>0</v>
      </c>
      <c r="E61" s="143">
        <v>0</v>
      </c>
      <c r="F61" s="107"/>
      <c r="G61" s="107"/>
      <c r="H61" s="107"/>
    </row>
    <row r="62" spans="1:8" s="16" customFormat="1" ht="42.75" customHeight="1" thickBot="1" x14ac:dyDescent="0.3">
      <c r="A62" s="124" t="s">
        <v>53</v>
      </c>
      <c r="B62" s="134" t="s">
        <v>30</v>
      </c>
      <c r="C62" s="136">
        <v>0</v>
      </c>
      <c r="D62" s="136">
        <v>0</v>
      </c>
      <c r="E62" s="143">
        <v>0</v>
      </c>
      <c r="F62" s="107"/>
      <c r="G62" s="108"/>
      <c r="H62" s="108"/>
    </row>
    <row r="63" spans="1:8" s="16" customFormat="1" ht="69" hidden="1" customHeight="1" thickBot="1" x14ac:dyDescent="0.3">
      <c r="A63" s="62" t="s">
        <v>0</v>
      </c>
      <c r="B63" s="176" t="s">
        <v>1</v>
      </c>
      <c r="C63" s="89" t="s">
        <v>43</v>
      </c>
      <c r="D63" s="90" t="s">
        <v>44</v>
      </c>
      <c r="E63" s="95" t="s">
        <v>45</v>
      </c>
      <c r="F63" s="107"/>
      <c r="G63" s="107"/>
      <c r="H63" s="107"/>
    </row>
    <row r="64" spans="1:8" s="16" customFormat="1" ht="15.75" hidden="1" thickBot="1" x14ac:dyDescent="0.3">
      <c r="A64" s="63">
        <v>1</v>
      </c>
      <c r="B64" s="64">
        <v>2</v>
      </c>
      <c r="C64" s="102">
        <v>3</v>
      </c>
      <c r="D64" s="103">
        <v>4</v>
      </c>
      <c r="E64" s="104">
        <v>5</v>
      </c>
      <c r="F64" s="107"/>
      <c r="G64" s="107"/>
      <c r="H64" s="107"/>
    </row>
    <row r="65" spans="1:9" s="16" customFormat="1" ht="43.5" customHeight="1" thickBot="1" x14ac:dyDescent="0.3">
      <c r="A65" s="124" t="s">
        <v>405</v>
      </c>
      <c r="B65" s="134" t="s">
        <v>31</v>
      </c>
      <c r="C65" s="136">
        <v>0</v>
      </c>
      <c r="D65" s="136">
        <v>175.67</v>
      </c>
      <c r="E65" s="143">
        <v>0</v>
      </c>
      <c r="F65" s="107"/>
      <c r="G65" s="108"/>
      <c r="H65" s="108"/>
    </row>
    <row r="66" spans="1:9" s="16" customFormat="1" ht="46.5" customHeight="1" thickBot="1" x14ac:dyDescent="0.3">
      <c r="A66" s="124" t="s">
        <v>406</v>
      </c>
      <c r="B66" s="134" t="s">
        <v>32</v>
      </c>
      <c r="C66" s="136">
        <v>0</v>
      </c>
      <c r="D66" s="136">
        <v>0</v>
      </c>
      <c r="E66" s="143">
        <v>0</v>
      </c>
      <c r="F66" s="107"/>
      <c r="G66" s="108"/>
      <c r="H66" s="108"/>
    </row>
    <row r="67" spans="1:9" s="16" customFormat="1" ht="116.25" customHeight="1" thickBot="1" x14ac:dyDescent="0.3">
      <c r="A67" s="124" t="s">
        <v>104</v>
      </c>
      <c r="B67" s="134" t="s">
        <v>33</v>
      </c>
      <c r="C67" s="136">
        <v>0</v>
      </c>
      <c r="D67" s="136">
        <v>0</v>
      </c>
      <c r="E67" s="143">
        <v>0</v>
      </c>
      <c r="F67" s="107"/>
      <c r="G67" s="108"/>
      <c r="H67" s="108"/>
    </row>
    <row r="68" spans="1:9" s="16" customFormat="1" ht="75" customHeight="1" thickBot="1" x14ac:dyDescent="0.3">
      <c r="A68" s="124" t="s">
        <v>105</v>
      </c>
      <c r="B68" s="134" t="s">
        <v>34</v>
      </c>
      <c r="C68" s="136">
        <v>0</v>
      </c>
      <c r="D68" s="136">
        <v>0</v>
      </c>
      <c r="E68" s="143">
        <v>0</v>
      </c>
      <c r="F68" s="107"/>
      <c r="G68" s="108"/>
      <c r="H68" s="108"/>
    </row>
    <row r="69" spans="1:9" s="16" customFormat="1" ht="45" customHeight="1" thickBot="1" x14ac:dyDescent="0.3">
      <c r="A69" s="124" t="s">
        <v>54</v>
      </c>
      <c r="B69" s="134" t="s">
        <v>36</v>
      </c>
      <c r="C69" s="136">
        <v>0</v>
      </c>
      <c r="D69" s="136">
        <v>0</v>
      </c>
      <c r="E69" s="143">
        <v>0</v>
      </c>
      <c r="F69" s="107"/>
      <c r="G69" s="108"/>
      <c r="H69" s="108"/>
    </row>
    <row r="70" spans="1:9" s="16" customFormat="1" ht="58.5" customHeight="1" thickBot="1" x14ac:dyDescent="0.3">
      <c r="A70" s="124" t="s">
        <v>106</v>
      </c>
      <c r="B70" s="134" t="s">
        <v>38</v>
      </c>
      <c r="C70" s="136">
        <v>0</v>
      </c>
      <c r="D70" s="136">
        <v>0</v>
      </c>
      <c r="E70" s="143">
        <v>0</v>
      </c>
      <c r="F70" s="107"/>
      <c r="G70" s="108"/>
      <c r="H70" s="108"/>
    </row>
    <row r="71" spans="1:9" s="16" customFormat="1" ht="29.25" customHeight="1" thickBot="1" x14ac:dyDescent="0.3">
      <c r="A71" s="124" t="s">
        <v>407</v>
      </c>
      <c r="B71" s="134" t="s">
        <v>40</v>
      </c>
      <c r="C71" s="136">
        <v>0</v>
      </c>
      <c r="D71" s="136">
        <v>0</v>
      </c>
      <c r="E71" s="143">
        <v>0</v>
      </c>
      <c r="F71" s="107"/>
      <c r="G71" s="108"/>
      <c r="H71" s="108"/>
    </row>
    <row r="72" spans="1:9" s="16" customFormat="1" ht="46.5" customHeight="1" thickBot="1" x14ac:dyDescent="0.3">
      <c r="A72" s="124" t="s">
        <v>55</v>
      </c>
      <c r="B72" s="134" t="s">
        <v>42</v>
      </c>
      <c r="C72" s="136">
        <v>0</v>
      </c>
      <c r="D72" s="136">
        <v>0</v>
      </c>
      <c r="E72" s="143">
        <v>0</v>
      </c>
      <c r="F72" s="107"/>
      <c r="G72" s="108"/>
      <c r="H72" s="108"/>
    </row>
    <row r="73" spans="1:9" s="16" customFormat="1" ht="33.75" customHeight="1" thickBot="1" x14ac:dyDescent="0.3">
      <c r="A73" s="124" t="s">
        <v>56</v>
      </c>
      <c r="B73" s="134" t="s">
        <v>57</v>
      </c>
      <c r="C73" s="136">
        <v>0</v>
      </c>
      <c r="D73" s="136">
        <v>0</v>
      </c>
      <c r="E73" s="143">
        <v>0</v>
      </c>
      <c r="F73" s="107"/>
      <c r="G73" s="108"/>
      <c r="H73" s="108"/>
    </row>
    <row r="74" spans="1:9" s="16" customFormat="1" ht="34.5" customHeight="1" thickBot="1" x14ac:dyDescent="0.3">
      <c r="A74" s="124" t="s">
        <v>58</v>
      </c>
      <c r="B74" s="134" t="s">
        <v>59</v>
      </c>
      <c r="C74" s="136">
        <v>0</v>
      </c>
      <c r="D74" s="136">
        <v>6779.35</v>
      </c>
      <c r="E74" s="143">
        <v>0</v>
      </c>
      <c r="F74" s="107"/>
      <c r="G74" s="108"/>
      <c r="H74" s="108"/>
    </row>
    <row r="75" spans="1:9" s="16" customFormat="1" ht="43.5" customHeight="1" thickBot="1" x14ac:dyDescent="0.3">
      <c r="A75" s="124" t="s">
        <v>60</v>
      </c>
      <c r="B75" s="134" t="s">
        <v>61</v>
      </c>
      <c r="C75" s="136">
        <v>0</v>
      </c>
      <c r="D75" s="136">
        <v>1055996.6200000001</v>
      </c>
      <c r="E75" s="143">
        <v>16729.3</v>
      </c>
      <c r="F75" s="107"/>
      <c r="G75" s="108"/>
      <c r="H75" s="108"/>
      <c r="I75" s="92"/>
    </row>
    <row r="76" spans="1:9" s="16" customFormat="1" ht="69" hidden="1" customHeight="1" thickBot="1" x14ac:dyDescent="0.3">
      <c r="A76" s="63" t="s">
        <v>0</v>
      </c>
      <c r="B76" s="64" t="s">
        <v>1</v>
      </c>
      <c r="C76" s="93" t="s">
        <v>43</v>
      </c>
      <c r="D76" s="94" t="s">
        <v>44</v>
      </c>
      <c r="E76" s="95" t="s">
        <v>45</v>
      </c>
      <c r="F76" s="107"/>
      <c r="G76" s="108"/>
      <c r="H76" s="108"/>
    </row>
    <row r="77" spans="1:9" s="16" customFormat="1" hidden="1" x14ac:dyDescent="0.25">
      <c r="A77" s="65">
        <v>1</v>
      </c>
      <c r="B77" s="66">
        <v>2</v>
      </c>
      <c r="C77" s="99">
        <v>3</v>
      </c>
      <c r="D77" s="100">
        <v>4</v>
      </c>
      <c r="E77" s="101">
        <v>5</v>
      </c>
      <c r="F77" s="107"/>
      <c r="G77" s="107"/>
      <c r="H77" s="107"/>
    </row>
    <row r="78" spans="1:9" s="16" customFormat="1" ht="60" customHeight="1" thickBot="1" x14ac:dyDescent="0.3">
      <c r="A78" s="70" t="s">
        <v>62</v>
      </c>
      <c r="B78" s="138" t="s">
        <v>63</v>
      </c>
      <c r="C78" s="139">
        <v>0</v>
      </c>
      <c r="D78" s="140" t="s">
        <v>13</v>
      </c>
      <c r="E78" s="141" t="s">
        <v>13</v>
      </c>
      <c r="F78" s="107"/>
      <c r="G78" s="107"/>
      <c r="H78" s="107"/>
    </row>
    <row r="79" spans="1:9" s="16" customFormat="1" ht="111" customHeight="1" thickBot="1" x14ac:dyDescent="0.3">
      <c r="A79" s="110" t="s">
        <v>107</v>
      </c>
      <c r="B79" s="134" t="s">
        <v>64</v>
      </c>
      <c r="C79" s="136">
        <v>0</v>
      </c>
      <c r="D79" s="142" t="s">
        <v>13</v>
      </c>
      <c r="E79" s="143" t="s">
        <v>13</v>
      </c>
      <c r="F79" s="107"/>
      <c r="G79" s="107"/>
      <c r="H79" s="107"/>
    </row>
    <row r="80" spans="1:9" s="16" customFormat="1" ht="38.25" customHeight="1" thickBot="1" x14ac:dyDescent="0.3">
      <c r="A80" s="124" t="s">
        <v>408</v>
      </c>
      <c r="B80" s="134" t="s">
        <v>65</v>
      </c>
      <c r="C80" s="136">
        <v>0</v>
      </c>
      <c r="D80" s="136">
        <v>0</v>
      </c>
      <c r="E80" s="143">
        <v>0</v>
      </c>
      <c r="F80" s="107"/>
      <c r="G80" s="107"/>
      <c r="H80" s="107"/>
    </row>
    <row r="81" spans="1:8" s="16" customFormat="1" ht="87.75" customHeight="1" thickBot="1" x14ac:dyDescent="0.3">
      <c r="A81" s="124" t="s">
        <v>394</v>
      </c>
      <c r="B81" s="134" t="s">
        <v>66</v>
      </c>
      <c r="C81" s="136">
        <v>0</v>
      </c>
      <c r="D81" s="136">
        <v>0</v>
      </c>
      <c r="E81" s="143">
        <v>0</v>
      </c>
      <c r="F81" s="107"/>
      <c r="G81" s="108"/>
      <c r="H81" s="108"/>
    </row>
    <row r="82" spans="1:8" s="16" customFormat="1" ht="47.25" customHeight="1" thickBot="1" x14ac:dyDescent="0.3">
      <c r="A82" s="124" t="s">
        <v>409</v>
      </c>
      <c r="B82" s="134" t="s">
        <v>67</v>
      </c>
      <c r="C82" s="136">
        <v>0</v>
      </c>
      <c r="D82" s="136">
        <v>0</v>
      </c>
      <c r="E82" s="143">
        <v>0</v>
      </c>
      <c r="F82" s="107"/>
      <c r="G82" s="108"/>
      <c r="H82" s="108"/>
    </row>
    <row r="83" spans="1:8" s="16" customFormat="1" ht="189" customHeight="1" thickBot="1" x14ac:dyDescent="0.3">
      <c r="A83" s="110" t="s">
        <v>108</v>
      </c>
      <c r="B83" s="134" t="s">
        <v>68</v>
      </c>
      <c r="C83" s="136" t="s">
        <v>13</v>
      </c>
      <c r="D83" s="142">
        <f>SUM(D86+D87+D88)</f>
        <v>120166.7</v>
      </c>
      <c r="E83" s="143" t="s">
        <v>13</v>
      </c>
      <c r="F83" s="107"/>
      <c r="G83" s="107"/>
      <c r="H83" s="107"/>
    </row>
    <row r="84" spans="1:8" s="16" customFormat="1" ht="69" hidden="1" customHeight="1" thickBot="1" x14ac:dyDescent="0.3">
      <c r="A84" s="63" t="s">
        <v>0</v>
      </c>
      <c r="B84" s="64" t="s">
        <v>1</v>
      </c>
      <c r="C84" s="93" t="s">
        <v>43</v>
      </c>
      <c r="D84" s="94" t="s">
        <v>44</v>
      </c>
      <c r="E84" s="95" t="s">
        <v>45</v>
      </c>
      <c r="F84" s="107"/>
      <c r="G84" s="108"/>
      <c r="H84" s="108"/>
    </row>
    <row r="85" spans="1:8" s="16" customFormat="1" ht="15.75" hidden="1" thickBot="1" x14ac:dyDescent="0.3">
      <c r="A85" s="65">
        <v>1</v>
      </c>
      <c r="B85" s="66">
        <v>2</v>
      </c>
      <c r="C85" s="99">
        <v>3</v>
      </c>
      <c r="D85" s="100">
        <v>4</v>
      </c>
      <c r="E85" s="101">
        <v>5</v>
      </c>
      <c r="F85" s="107"/>
      <c r="G85" s="107"/>
      <c r="H85" s="107"/>
    </row>
    <row r="86" spans="1:8" s="16" customFormat="1" ht="102" customHeight="1" thickBot="1" x14ac:dyDescent="0.3">
      <c r="A86" s="124" t="s">
        <v>109</v>
      </c>
      <c r="B86" s="134" t="s">
        <v>69</v>
      </c>
      <c r="C86" s="136" t="s">
        <v>13</v>
      </c>
      <c r="D86" s="142">
        <v>0</v>
      </c>
      <c r="E86" s="143" t="s">
        <v>13</v>
      </c>
      <c r="F86" s="107"/>
      <c r="G86" s="107"/>
      <c r="H86" s="107"/>
    </row>
    <row r="87" spans="1:8" s="16" customFormat="1" ht="46.5" customHeight="1" thickBot="1" x14ac:dyDescent="0.3">
      <c r="A87" s="124" t="s">
        <v>70</v>
      </c>
      <c r="B87" s="134" t="s">
        <v>71</v>
      </c>
      <c r="C87" s="136" t="s">
        <v>13</v>
      </c>
      <c r="D87" s="142">
        <v>120166.7</v>
      </c>
      <c r="E87" s="143" t="s">
        <v>13</v>
      </c>
      <c r="F87" s="107"/>
      <c r="G87" s="107"/>
      <c r="H87" s="107"/>
    </row>
    <row r="88" spans="1:8" s="16" customFormat="1" ht="69.75" customHeight="1" thickBot="1" x14ac:dyDescent="0.3">
      <c r="A88" s="124" t="s">
        <v>110</v>
      </c>
      <c r="B88" s="134" t="s">
        <v>72</v>
      </c>
      <c r="C88" s="136" t="s">
        <v>13</v>
      </c>
      <c r="D88" s="142">
        <v>0</v>
      </c>
      <c r="E88" s="143" t="s">
        <v>13</v>
      </c>
      <c r="F88" s="107"/>
      <c r="G88" s="107"/>
      <c r="H88" s="107"/>
    </row>
    <row r="89" spans="1:8" s="16" customFormat="1" ht="46.5" customHeight="1" thickBot="1" x14ac:dyDescent="0.3">
      <c r="A89" s="124" t="s">
        <v>73</v>
      </c>
      <c r="B89" s="134" t="s">
        <v>74</v>
      </c>
      <c r="C89" s="136">
        <v>0</v>
      </c>
      <c r="D89" s="136">
        <v>0</v>
      </c>
      <c r="E89" s="143">
        <v>0</v>
      </c>
      <c r="F89" s="107"/>
      <c r="G89" s="107"/>
      <c r="H89" s="107"/>
    </row>
    <row r="90" spans="1:8" s="16" customFormat="1" ht="45" customHeight="1" thickBot="1" x14ac:dyDescent="0.3">
      <c r="A90" s="144" t="s">
        <v>75</v>
      </c>
      <c r="B90" s="134" t="s">
        <v>76</v>
      </c>
      <c r="C90" s="145">
        <v>0</v>
      </c>
      <c r="D90" s="162">
        <v>0</v>
      </c>
      <c r="E90" s="143">
        <v>0</v>
      </c>
      <c r="F90" s="107"/>
      <c r="G90" s="107"/>
      <c r="H90" s="107"/>
    </row>
    <row r="91" spans="1:8" s="16" customFormat="1" ht="62.25" customHeight="1" thickBot="1" x14ac:dyDescent="0.3">
      <c r="A91" s="144" t="s">
        <v>77</v>
      </c>
      <c r="B91" s="134" t="s">
        <v>78</v>
      </c>
      <c r="C91" s="136">
        <v>0</v>
      </c>
      <c r="D91" s="136">
        <v>0</v>
      </c>
      <c r="E91" s="158">
        <v>5750</v>
      </c>
      <c r="F91" s="107"/>
      <c r="G91" s="107"/>
      <c r="H91" s="107"/>
    </row>
    <row r="92" spans="1:8" s="16" customFormat="1" ht="63" customHeight="1" thickBot="1" x14ac:dyDescent="0.3">
      <c r="A92" s="124" t="s">
        <v>79</v>
      </c>
      <c r="B92" s="134" t="s">
        <v>80</v>
      </c>
      <c r="C92" s="136">
        <v>0</v>
      </c>
      <c r="D92" s="136">
        <v>0</v>
      </c>
      <c r="E92" s="158">
        <v>4437.2</v>
      </c>
      <c r="F92" s="107"/>
      <c r="G92" s="107"/>
      <c r="H92" s="107"/>
    </row>
    <row r="93" spans="1:8" s="16" customFormat="1" ht="72.75" customHeight="1" thickBot="1" x14ac:dyDescent="0.3">
      <c r="A93" s="124" t="s">
        <v>81</v>
      </c>
      <c r="B93" s="134" t="s">
        <v>82</v>
      </c>
      <c r="C93" s="136">
        <v>0</v>
      </c>
      <c r="D93" s="136">
        <v>0</v>
      </c>
      <c r="E93" s="158">
        <v>0</v>
      </c>
      <c r="F93" s="107"/>
      <c r="G93" s="107"/>
      <c r="H93" s="107"/>
    </row>
    <row r="94" spans="1:8" s="16" customFormat="1" ht="133.5" customHeight="1" thickBot="1" x14ac:dyDescent="0.3">
      <c r="A94" s="124" t="s">
        <v>378</v>
      </c>
      <c r="B94" s="134" t="s">
        <v>83</v>
      </c>
      <c r="C94" s="136">
        <v>0</v>
      </c>
      <c r="D94" s="136">
        <v>0</v>
      </c>
      <c r="E94" s="158">
        <v>0</v>
      </c>
      <c r="F94" s="107"/>
      <c r="G94" s="107"/>
      <c r="H94" s="107"/>
    </row>
    <row r="95" spans="1:8" s="16" customFormat="1" x14ac:dyDescent="0.25">
      <c r="A95" s="14"/>
      <c r="B95" s="15"/>
      <c r="C95" s="88"/>
      <c r="D95" s="88"/>
      <c r="E95" s="88"/>
      <c r="F95" s="88"/>
      <c r="G95" s="88"/>
      <c r="H95" s="88"/>
    </row>
    <row r="96" spans="1:8" s="16" customFormat="1" x14ac:dyDescent="0.25">
      <c r="A96" s="294" t="s">
        <v>381</v>
      </c>
      <c r="B96" s="295"/>
      <c r="C96" s="295"/>
      <c r="D96" s="295"/>
      <c r="E96" s="295"/>
      <c r="F96" s="295"/>
      <c r="G96" s="295"/>
      <c r="H96" s="295"/>
    </row>
    <row r="97" spans="1:10" s="16" customFormat="1" x14ac:dyDescent="0.25">
      <c r="A97" s="294" t="s">
        <v>382</v>
      </c>
      <c r="B97" s="295"/>
      <c r="C97" s="295"/>
      <c r="D97" s="295"/>
      <c r="E97" s="295"/>
      <c r="F97" s="295"/>
      <c r="G97" s="295"/>
      <c r="H97" s="295"/>
    </row>
    <row r="98" spans="1:10" s="16" customFormat="1" ht="15.75" thickBot="1" x14ac:dyDescent="0.3">
      <c r="A98" s="287"/>
      <c r="B98" s="288"/>
      <c r="C98" s="288"/>
      <c r="D98" s="288"/>
      <c r="E98" s="288"/>
      <c r="F98" s="288"/>
      <c r="G98" s="288"/>
      <c r="H98" s="288"/>
    </row>
    <row r="99" spans="1:10" s="16" customFormat="1" ht="15" customHeight="1" x14ac:dyDescent="0.25">
      <c r="A99" s="280" t="s">
        <v>0</v>
      </c>
      <c r="B99" s="282" t="s">
        <v>1</v>
      </c>
      <c r="C99" s="284" t="s">
        <v>84</v>
      </c>
      <c r="D99" s="285"/>
      <c r="E99" s="286"/>
      <c r="F99" s="284" t="s">
        <v>85</v>
      </c>
      <c r="G99" s="285"/>
      <c r="H99" s="286"/>
    </row>
    <row r="100" spans="1:10" s="16" customFormat="1" ht="51.75" thickBot="1" x14ac:dyDescent="0.3">
      <c r="A100" s="281"/>
      <c r="B100" s="283"/>
      <c r="C100" s="82" t="s">
        <v>4</v>
      </c>
      <c r="D100" s="83" t="s">
        <v>5</v>
      </c>
      <c r="E100" s="84" t="s">
        <v>6</v>
      </c>
      <c r="F100" s="82" t="s">
        <v>4</v>
      </c>
      <c r="G100" s="83" t="s">
        <v>5</v>
      </c>
      <c r="H100" s="84" t="s">
        <v>6</v>
      </c>
    </row>
    <row r="101" spans="1:10" s="16" customFormat="1" ht="15.75" thickBot="1" x14ac:dyDescent="0.3">
      <c r="A101" s="67">
        <v>1</v>
      </c>
      <c r="B101" s="68">
        <v>2</v>
      </c>
      <c r="C101" s="96">
        <v>3</v>
      </c>
      <c r="D101" s="97">
        <v>4</v>
      </c>
      <c r="E101" s="98">
        <v>5</v>
      </c>
      <c r="F101" s="96">
        <v>6</v>
      </c>
      <c r="G101" s="97">
        <v>7</v>
      </c>
      <c r="H101" s="98">
        <v>8</v>
      </c>
    </row>
    <row r="102" spans="1:10" s="16" customFormat="1" ht="58.5" customHeight="1" thickBot="1" x14ac:dyDescent="0.3">
      <c r="A102" s="110" t="s">
        <v>86</v>
      </c>
      <c r="B102" s="111" t="s">
        <v>8</v>
      </c>
      <c r="C102" s="161">
        <v>0</v>
      </c>
      <c r="D102" s="119">
        <v>388568.5</v>
      </c>
      <c r="E102" s="156">
        <v>8977.14</v>
      </c>
      <c r="F102" s="113" t="s">
        <v>13</v>
      </c>
      <c r="G102" s="114" t="s">
        <v>13</v>
      </c>
      <c r="H102" s="115" t="s">
        <v>13</v>
      </c>
      <c r="J102" s="92"/>
    </row>
    <row r="103" spans="1:10" s="16" customFormat="1" ht="54.75" customHeight="1" thickBot="1" x14ac:dyDescent="0.3">
      <c r="A103" s="110" t="s">
        <v>87</v>
      </c>
      <c r="B103" s="111" t="s">
        <v>11</v>
      </c>
      <c r="C103" s="116">
        <v>0</v>
      </c>
      <c r="D103" s="116">
        <v>1713491.55</v>
      </c>
      <c r="E103" s="156">
        <v>41508.800000000003</v>
      </c>
      <c r="F103" s="116">
        <v>0</v>
      </c>
      <c r="G103" s="116">
        <v>2997853.38</v>
      </c>
      <c r="H103" s="156">
        <v>303439.84000000003</v>
      </c>
      <c r="I103" s="17"/>
      <c r="J103" s="92"/>
    </row>
    <row r="104" spans="1:10" s="16" customFormat="1" ht="36.75" customHeight="1" thickBot="1" x14ac:dyDescent="0.3">
      <c r="A104" s="110" t="s">
        <v>88</v>
      </c>
      <c r="B104" s="111" t="s">
        <v>12</v>
      </c>
      <c r="C104" s="116">
        <v>0</v>
      </c>
      <c r="D104" s="116">
        <v>3141460.73</v>
      </c>
      <c r="E104" s="156">
        <v>316618.15000000002</v>
      </c>
      <c r="F104" s="116">
        <v>0</v>
      </c>
      <c r="G104" s="116">
        <v>3101616.87</v>
      </c>
      <c r="H104" s="156">
        <v>342227.3</v>
      </c>
      <c r="I104" s="17"/>
      <c r="J104" s="92"/>
    </row>
    <row r="105" spans="1:10" s="16" customFormat="1" ht="33" customHeight="1" thickBot="1" x14ac:dyDescent="0.3">
      <c r="A105" s="110" t="s">
        <v>89</v>
      </c>
      <c r="B105" s="111" t="s">
        <v>15</v>
      </c>
      <c r="C105" s="116">
        <f>SUM(C106+C107+C111+C115+C117+C118+C119+C120)</f>
        <v>0</v>
      </c>
      <c r="D105" s="117">
        <f>SUM(D106+D107+D116+D117+D118+D119+D120)</f>
        <v>1309099.1500000001</v>
      </c>
      <c r="E105" s="118">
        <f>SUM(E106+E107+E117+E118+E119+E120)</f>
        <v>154855.1</v>
      </c>
      <c r="F105" s="116">
        <f>SUM(F106+F107+F111+F115+F117+F118+F119+F120)</f>
        <v>0</v>
      </c>
      <c r="G105" s="119">
        <f>SUM(G106+G107+G116+G117+G118+G119+G120)</f>
        <v>2024573.53</v>
      </c>
      <c r="H105" s="120">
        <f>SUM(H106+H107+H117+H118+H119+H120)</f>
        <v>108060</v>
      </c>
      <c r="I105" s="92"/>
      <c r="J105" s="92"/>
    </row>
    <row r="106" spans="1:10" s="16" customFormat="1" ht="39.75" customHeight="1" thickBot="1" x14ac:dyDescent="0.3">
      <c r="A106" s="121" t="s">
        <v>90</v>
      </c>
      <c r="B106" s="122" t="s">
        <v>17</v>
      </c>
      <c r="C106" s="123">
        <v>0</v>
      </c>
      <c r="D106" s="123">
        <v>573115.5</v>
      </c>
      <c r="E106" s="159">
        <v>888.6</v>
      </c>
      <c r="F106" s="123">
        <v>0</v>
      </c>
      <c r="G106" s="123">
        <v>841455.19</v>
      </c>
      <c r="H106" s="159">
        <v>79151.3</v>
      </c>
      <c r="I106" s="17"/>
      <c r="J106" s="92"/>
    </row>
    <row r="107" spans="1:10" s="16" customFormat="1" ht="67.5" customHeight="1" thickBot="1" x14ac:dyDescent="0.3">
      <c r="A107" s="110" t="s">
        <v>484</v>
      </c>
      <c r="B107" s="111" t="s">
        <v>18</v>
      </c>
      <c r="C107" s="113">
        <f t="shared" ref="C107:H107" si="0">SUM(C108+C109+C110)</f>
        <v>0</v>
      </c>
      <c r="D107" s="113">
        <f t="shared" si="0"/>
        <v>665252.85</v>
      </c>
      <c r="E107" s="115">
        <f t="shared" si="0"/>
        <v>153966.5</v>
      </c>
      <c r="F107" s="113">
        <f t="shared" si="0"/>
        <v>0</v>
      </c>
      <c r="G107" s="113">
        <f t="shared" si="0"/>
        <v>1062951.6400000001</v>
      </c>
      <c r="H107" s="155">
        <f t="shared" si="0"/>
        <v>18721.5</v>
      </c>
      <c r="I107" s="160"/>
      <c r="J107" s="92"/>
    </row>
    <row r="108" spans="1:10" s="16" customFormat="1" ht="69.75" customHeight="1" thickBot="1" x14ac:dyDescent="0.3">
      <c r="A108" s="124" t="s">
        <v>91</v>
      </c>
      <c r="B108" s="111" t="s">
        <v>20</v>
      </c>
      <c r="C108" s="113">
        <v>0</v>
      </c>
      <c r="D108" s="113">
        <v>0</v>
      </c>
      <c r="E108" s="115">
        <v>584.4</v>
      </c>
      <c r="F108" s="113">
        <v>0</v>
      </c>
      <c r="G108" s="113">
        <v>0</v>
      </c>
      <c r="H108" s="155">
        <v>1992.2</v>
      </c>
      <c r="I108" s="17"/>
      <c r="J108" s="92"/>
    </row>
    <row r="109" spans="1:10" s="16" customFormat="1" ht="36.75" customHeight="1" thickBot="1" x14ac:dyDescent="0.3">
      <c r="A109" s="124" t="s">
        <v>92</v>
      </c>
      <c r="B109" s="111" t="s">
        <v>21</v>
      </c>
      <c r="C109" s="113">
        <v>0</v>
      </c>
      <c r="D109" s="113">
        <v>2156.9</v>
      </c>
      <c r="E109" s="115">
        <v>0</v>
      </c>
      <c r="F109" s="113">
        <v>0</v>
      </c>
      <c r="G109" s="113">
        <v>6955.02</v>
      </c>
      <c r="H109" s="155">
        <v>0</v>
      </c>
      <c r="I109" s="17"/>
      <c r="J109" s="92"/>
    </row>
    <row r="110" spans="1:10" s="16" customFormat="1" ht="46.5" customHeight="1" thickBot="1" x14ac:dyDescent="0.3">
      <c r="A110" s="124" t="s">
        <v>60</v>
      </c>
      <c r="B110" s="111" t="s">
        <v>23</v>
      </c>
      <c r="C110" s="113">
        <v>0</v>
      </c>
      <c r="D110" s="113">
        <v>663095.94999999995</v>
      </c>
      <c r="E110" s="115">
        <v>153382.1</v>
      </c>
      <c r="F110" s="113">
        <v>0</v>
      </c>
      <c r="G110" s="113">
        <v>1055996.6200000001</v>
      </c>
      <c r="H110" s="155">
        <v>16729.3</v>
      </c>
      <c r="I110" s="17"/>
      <c r="J110" s="92"/>
    </row>
    <row r="111" spans="1:10" s="16" customFormat="1" ht="68.25" customHeight="1" thickBot="1" x14ac:dyDescent="0.3">
      <c r="A111" s="124" t="s">
        <v>93</v>
      </c>
      <c r="B111" s="111" t="s">
        <v>24</v>
      </c>
      <c r="C111" s="113">
        <v>0</v>
      </c>
      <c r="D111" s="114" t="s">
        <v>13</v>
      </c>
      <c r="E111" s="115" t="s">
        <v>13</v>
      </c>
      <c r="F111" s="113">
        <v>0</v>
      </c>
      <c r="G111" s="114" t="s">
        <v>13</v>
      </c>
      <c r="H111" s="115" t="s">
        <v>13</v>
      </c>
    </row>
    <row r="112" spans="1:10" s="16" customFormat="1" ht="15" hidden="1" customHeight="1" x14ac:dyDescent="0.25">
      <c r="A112" s="280" t="s">
        <v>0</v>
      </c>
      <c r="B112" s="282" t="s">
        <v>1</v>
      </c>
      <c r="C112" s="284" t="s">
        <v>84</v>
      </c>
      <c r="D112" s="285"/>
      <c r="E112" s="286"/>
      <c r="F112" s="284" t="s">
        <v>85</v>
      </c>
      <c r="G112" s="285"/>
      <c r="H112" s="286"/>
      <c r="J112" s="92"/>
    </row>
    <row r="113" spans="1:10" s="16" customFormat="1" ht="51.75" hidden="1" thickBot="1" x14ac:dyDescent="0.3">
      <c r="A113" s="281"/>
      <c r="B113" s="283"/>
      <c r="C113" s="82" t="s">
        <v>4</v>
      </c>
      <c r="D113" s="83" t="s">
        <v>5</v>
      </c>
      <c r="E113" s="84" t="s">
        <v>6</v>
      </c>
      <c r="F113" s="82" t="s">
        <v>4</v>
      </c>
      <c r="G113" s="83" t="s">
        <v>5</v>
      </c>
      <c r="H113" s="84" t="s">
        <v>6</v>
      </c>
      <c r="J113" s="92"/>
    </row>
    <row r="114" spans="1:10" s="16" customFormat="1" ht="15.75" hidden="1" thickBot="1" x14ac:dyDescent="0.3">
      <c r="A114" s="67">
        <v>1</v>
      </c>
      <c r="B114" s="68">
        <v>2</v>
      </c>
      <c r="C114" s="96">
        <v>3</v>
      </c>
      <c r="D114" s="97">
        <v>4</v>
      </c>
      <c r="E114" s="98">
        <v>5</v>
      </c>
      <c r="F114" s="96">
        <v>6</v>
      </c>
      <c r="G114" s="97">
        <v>7</v>
      </c>
      <c r="H114" s="98">
        <v>8</v>
      </c>
      <c r="I114" s="17"/>
      <c r="J114" s="92"/>
    </row>
    <row r="115" spans="1:10" s="16" customFormat="1" ht="97.5" customHeight="1" thickBot="1" x14ac:dyDescent="0.3">
      <c r="A115" s="124" t="s">
        <v>94</v>
      </c>
      <c r="B115" s="111" t="s">
        <v>25</v>
      </c>
      <c r="C115" s="113">
        <v>0</v>
      </c>
      <c r="D115" s="114" t="s">
        <v>13</v>
      </c>
      <c r="E115" s="115" t="s">
        <v>13</v>
      </c>
      <c r="F115" s="113">
        <v>0</v>
      </c>
      <c r="G115" s="114" t="s">
        <v>13</v>
      </c>
      <c r="H115" s="115" t="s">
        <v>13</v>
      </c>
    </row>
    <row r="116" spans="1:10" s="16" customFormat="1" ht="84.75" customHeight="1" thickBot="1" x14ac:dyDescent="0.3">
      <c r="A116" s="124" t="s">
        <v>410</v>
      </c>
      <c r="B116" s="111" t="s">
        <v>26</v>
      </c>
      <c r="C116" s="113" t="s">
        <v>13</v>
      </c>
      <c r="D116" s="114">
        <v>70730.8</v>
      </c>
      <c r="E116" s="115" t="s">
        <v>13</v>
      </c>
      <c r="F116" s="113" t="s">
        <v>13</v>
      </c>
      <c r="G116" s="114">
        <v>120166.7</v>
      </c>
      <c r="H116" s="115" t="s">
        <v>13</v>
      </c>
    </row>
    <row r="117" spans="1:10" s="16" customFormat="1" ht="48.75" customHeight="1" thickBot="1" x14ac:dyDescent="0.3">
      <c r="A117" s="124" t="s">
        <v>73</v>
      </c>
      <c r="B117" s="111" t="s">
        <v>27</v>
      </c>
      <c r="C117" s="113">
        <v>0</v>
      </c>
      <c r="D117" s="113">
        <v>0</v>
      </c>
      <c r="E117" s="115">
        <v>0</v>
      </c>
      <c r="F117" s="113">
        <v>0</v>
      </c>
      <c r="G117" s="113">
        <v>0</v>
      </c>
      <c r="H117" s="115">
        <v>0</v>
      </c>
      <c r="I117" s="17"/>
    </row>
    <row r="118" spans="1:10" s="16" customFormat="1" ht="46.5" customHeight="1" thickBot="1" x14ac:dyDescent="0.3">
      <c r="A118" s="124" t="s">
        <v>75</v>
      </c>
      <c r="B118" s="111" t="s">
        <v>28</v>
      </c>
      <c r="C118" s="113">
        <v>0</v>
      </c>
      <c r="D118" s="113">
        <v>0</v>
      </c>
      <c r="E118" s="115">
        <v>0</v>
      </c>
      <c r="F118" s="113">
        <v>0</v>
      </c>
      <c r="G118" s="113">
        <v>0</v>
      </c>
      <c r="H118" s="115">
        <v>0</v>
      </c>
      <c r="I118" s="17"/>
    </row>
    <row r="119" spans="1:10" s="16" customFormat="1" ht="66.75" customHeight="1" thickBot="1" x14ac:dyDescent="0.3">
      <c r="A119" s="124" t="s">
        <v>77</v>
      </c>
      <c r="B119" s="111" t="s">
        <v>30</v>
      </c>
      <c r="C119" s="113">
        <v>0</v>
      </c>
      <c r="D119" s="113">
        <v>0</v>
      </c>
      <c r="E119" s="115">
        <v>0</v>
      </c>
      <c r="F119" s="113">
        <v>0</v>
      </c>
      <c r="G119" s="113">
        <v>0</v>
      </c>
      <c r="H119" s="115">
        <v>5750</v>
      </c>
      <c r="I119" s="17"/>
    </row>
    <row r="120" spans="1:10" s="16" customFormat="1" ht="58.5" customHeight="1" thickBot="1" x14ac:dyDescent="0.3">
      <c r="A120" s="124" t="s">
        <v>79</v>
      </c>
      <c r="B120" s="111" t="s">
        <v>31</v>
      </c>
      <c r="C120" s="113">
        <v>0</v>
      </c>
      <c r="D120" s="113">
        <v>0</v>
      </c>
      <c r="E120" s="115">
        <v>0</v>
      </c>
      <c r="F120" s="113">
        <v>0</v>
      </c>
      <c r="G120" s="113">
        <v>0</v>
      </c>
      <c r="H120" s="115">
        <v>4437.2</v>
      </c>
      <c r="I120" s="17"/>
    </row>
    <row r="121" spans="1:10" s="16" customFormat="1" ht="68.25" customHeight="1" thickBot="1" x14ac:dyDescent="0.3">
      <c r="A121" s="110" t="s">
        <v>95</v>
      </c>
      <c r="B121" s="111" t="s">
        <v>32</v>
      </c>
      <c r="C121" s="113" t="s">
        <v>13</v>
      </c>
      <c r="D121" s="114" t="s">
        <v>13</v>
      </c>
      <c r="E121" s="115" t="s">
        <v>13</v>
      </c>
      <c r="F121" s="125">
        <f>SUM(C104-F104)</f>
        <v>0</v>
      </c>
      <c r="G121" s="125">
        <f t="shared" ref="G121" si="1">SUM(D104-G104)</f>
        <v>39843.85999999987</v>
      </c>
      <c r="H121" s="153">
        <f>SUM(E104-H104)</f>
        <v>-25609.149999999965</v>
      </c>
    </row>
    <row r="122" spans="1:10" s="16" customFormat="1" x14ac:dyDescent="0.25">
      <c r="A122" s="109"/>
      <c r="B122" s="109"/>
      <c r="C122" s="107"/>
      <c r="D122" s="107"/>
      <c r="E122" s="107"/>
      <c r="F122" s="107"/>
      <c r="G122" s="107"/>
      <c r="H122" s="107"/>
    </row>
    <row r="123" spans="1:10" s="16" customFormat="1" x14ac:dyDescent="0.25">
      <c r="A123" s="109"/>
      <c r="B123" s="109"/>
      <c r="C123" s="107"/>
      <c r="D123" s="107"/>
      <c r="E123" s="107"/>
      <c r="F123" s="107"/>
      <c r="G123" s="107"/>
      <c r="H123" s="107"/>
    </row>
    <row r="124" spans="1:10" s="16" customFormat="1" x14ac:dyDescent="0.25">
      <c r="A124" s="109"/>
      <c r="B124" s="109"/>
      <c r="C124" s="107"/>
      <c r="D124" s="107"/>
      <c r="E124" s="107"/>
      <c r="F124" s="107"/>
      <c r="G124" s="107"/>
      <c r="H124" s="107"/>
    </row>
    <row r="125" spans="1:10" s="16" customFormat="1" x14ac:dyDescent="0.25">
      <c r="A125" s="109"/>
      <c r="B125" s="109"/>
      <c r="C125" s="107"/>
      <c r="D125" s="107"/>
      <c r="E125" s="107"/>
      <c r="F125" s="107"/>
      <c r="G125" s="107"/>
      <c r="H125" s="107"/>
    </row>
    <row r="126" spans="1:10" s="16" customFormat="1" x14ac:dyDescent="0.25">
      <c r="A126" s="109"/>
      <c r="B126" s="109"/>
      <c r="C126" s="107"/>
      <c r="D126" s="107"/>
      <c r="E126" s="107"/>
      <c r="F126" s="107"/>
      <c r="G126" s="107"/>
      <c r="H126" s="107"/>
    </row>
    <row r="127" spans="1:10" s="16" customFormat="1" x14ac:dyDescent="0.25">
      <c r="A127" s="109"/>
      <c r="B127" s="109"/>
      <c r="C127" s="107"/>
      <c r="D127" s="107"/>
      <c r="E127" s="107"/>
      <c r="F127" s="107"/>
      <c r="G127" s="107"/>
      <c r="H127" s="107"/>
    </row>
    <row r="128" spans="1:10" s="16" customFormat="1" x14ac:dyDescent="0.25">
      <c r="A128" s="109"/>
      <c r="B128" s="109"/>
      <c r="C128" s="107"/>
      <c r="D128" s="107"/>
      <c r="E128" s="107"/>
      <c r="F128" s="107"/>
      <c r="G128" s="107"/>
      <c r="H128" s="107"/>
    </row>
    <row r="129" spans="1:8" s="16" customFormat="1" x14ac:dyDescent="0.25">
      <c r="A129" s="109"/>
      <c r="B129" s="109"/>
      <c r="C129" s="107"/>
      <c r="D129" s="107"/>
      <c r="E129" s="107"/>
      <c r="F129" s="107"/>
      <c r="G129" s="107"/>
      <c r="H129" s="107"/>
    </row>
    <row r="130" spans="1:8" s="16" customFormat="1" x14ac:dyDescent="0.25">
      <c r="A130" s="109"/>
      <c r="B130" s="109"/>
      <c r="C130" s="107"/>
      <c r="D130" s="107"/>
      <c r="E130" s="107"/>
      <c r="F130" s="107"/>
      <c r="G130" s="107"/>
      <c r="H130" s="107"/>
    </row>
    <row r="131" spans="1:8" s="16" customFormat="1" x14ac:dyDescent="0.25">
      <c r="A131" s="109"/>
      <c r="B131" s="109"/>
      <c r="C131" s="107"/>
      <c r="D131" s="107"/>
      <c r="E131" s="107"/>
      <c r="F131" s="107"/>
      <c r="G131" s="107"/>
      <c r="H131" s="107"/>
    </row>
    <row r="132" spans="1:8" s="16" customFormat="1" x14ac:dyDescent="0.25">
      <c r="A132" s="109"/>
      <c r="B132" s="109"/>
      <c r="C132" s="107"/>
      <c r="D132" s="107"/>
      <c r="E132" s="107"/>
      <c r="F132" s="107"/>
      <c r="G132" s="107"/>
      <c r="H132" s="107"/>
    </row>
    <row r="133" spans="1:8" s="16" customFormat="1" x14ac:dyDescent="0.25">
      <c r="A133" s="109"/>
      <c r="B133" s="109"/>
      <c r="C133" s="107"/>
      <c r="D133" s="107"/>
      <c r="E133" s="107"/>
      <c r="F133" s="107"/>
      <c r="G133" s="107"/>
      <c r="H133" s="107"/>
    </row>
    <row r="134" spans="1:8" s="16" customFormat="1" x14ac:dyDescent="0.25">
      <c r="A134" s="109"/>
      <c r="B134" s="109"/>
      <c r="C134" s="107"/>
      <c r="D134" s="107"/>
      <c r="E134" s="107"/>
      <c r="F134" s="107"/>
      <c r="G134" s="107"/>
      <c r="H134" s="107"/>
    </row>
    <row r="135" spans="1:8" s="16" customFormat="1" x14ac:dyDescent="0.25">
      <c r="A135" s="109"/>
      <c r="B135" s="109"/>
      <c r="C135" s="107"/>
      <c r="D135" s="107"/>
      <c r="E135" s="107"/>
      <c r="F135" s="107"/>
      <c r="G135" s="107"/>
      <c r="H135" s="107"/>
    </row>
    <row r="136" spans="1:8" s="16" customFormat="1" x14ac:dyDescent="0.25">
      <c r="A136" s="109"/>
      <c r="B136" s="109"/>
      <c r="C136" s="107"/>
      <c r="D136" s="107"/>
      <c r="E136" s="107"/>
      <c r="F136" s="107"/>
      <c r="G136" s="107"/>
      <c r="H136" s="107"/>
    </row>
    <row r="137" spans="1:8" s="16" customFormat="1" x14ac:dyDescent="0.25">
      <c r="A137" s="109"/>
      <c r="B137" s="109"/>
      <c r="C137" s="107"/>
      <c r="D137" s="107"/>
      <c r="E137" s="107"/>
      <c r="F137" s="107"/>
      <c r="G137" s="107"/>
      <c r="H137" s="107"/>
    </row>
    <row r="138" spans="1:8" s="16" customFormat="1" x14ac:dyDescent="0.25">
      <c r="A138" s="109"/>
      <c r="B138" s="109"/>
      <c r="C138" s="107"/>
      <c r="D138" s="107"/>
      <c r="E138" s="107"/>
      <c r="F138" s="107"/>
      <c r="G138" s="107"/>
      <c r="H138" s="107"/>
    </row>
    <row r="139" spans="1:8" s="16" customFormat="1" x14ac:dyDescent="0.25">
      <c r="A139" s="109"/>
      <c r="B139" s="109"/>
      <c r="C139" s="107"/>
      <c r="D139" s="107"/>
      <c r="E139" s="107"/>
      <c r="F139" s="107"/>
      <c r="G139" s="107"/>
      <c r="H139" s="107"/>
    </row>
    <row r="140" spans="1:8" s="16" customFormat="1" x14ac:dyDescent="0.25">
      <c r="A140" s="109"/>
      <c r="B140" s="109"/>
      <c r="C140" s="107"/>
      <c r="D140" s="107"/>
      <c r="E140" s="107"/>
      <c r="F140" s="107"/>
      <c r="G140" s="107"/>
      <c r="H140" s="107"/>
    </row>
    <row r="141" spans="1:8" s="16" customFormat="1" x14ac:dyDescent="0.25">
      <c r="A141" s="109"/>
      <c r="B141" s="109"/>
      <c r="C141" s="107"/>
      <c r="D141" s="107"/>
      <c r="E141" s="107"/>
      <c r="F141" s="107"/>
      <c r="G141" s="107"/>
      <c r="H141" s="107"/>
    </row>
    <row r="142" spans="1:8" s="16" customFormat="1" x14ac:dyDescent="0.25">
      <c r="A142" s="109"/>
      <c r="B142" s="109"/>
      <c r="C142" s="107"/>
      <c r="D142" s="107"/>
      <c r="E142" s="107"/>
      <c r="F142" s="107"/>
      <c r="G142" s="107"/>
      <c r="H142" s="107"/>
    </row>
    <row r="143" spans="1:8" s="16" customFormat="1" x14ac:dyDescent="0.25">
      <c r="A143" s="109"/>
      <c r="B143" s="109"/>
      <c r="C143" s="107"/>
      <c r="D143" s="107"/>
      <c r="E143" s="107"/>
      <c r="F143" s="107"/>
      <c r="G143" s="107"/>
      <c r="H143" s="107"/>
    </row>
    <row r="144" spans="1:8" s="16" customFormat="1" x14ac:dyDescent="0.25">
      <c r="A144" s="109"/>
      <c r="B144" s="109"/>
      <c r="C144" s="107"/>
      <c r="D144" s="107"/>
      <c r="E144" s="107"/>
      <c r="F144" s="107"/>
      <c r="G144" s="107"/>
      <c r="H144" s="107"/>
    </row>
    <row r="145" spans="1:8" s="16" customFormat="1" x14ac:dyDescent="0.25">
      <c r="A145" s="109"/>
      <c r="B145" s="109"/>
      <c r="C145" s="107"/>
      <c r="D145" s="107"/>
      <c r="E145" s="107"/>
      <c r="F145" s="107"/>
      <c r="G145" s="107"/>
      <c r="H145" s="107"/>
    </row>
    <row r="146" spans="1:8" s="16" customFormat="1" x14ac:dyDescent="0.25">
      <c r="A146" s="109"/>
      <c r="B146" s="109"/>
      <c r="C146" s="107"/>
      <c r="D146" s="107"/>
      <c r="E146" s="107"/>
      <c r="F146" s="107"/>
      <c r="G146" s="107"/>
      <c r="H146" s="107"/>
    </row>
  </sheetData>
  <mergeCells count="30">
    <mergeCell ref="A1:H1"/>
    <mergeCell ref="A2:H2"/>
    <mergeCell ref="A3:H3"/>
    <mergeCell ref="C4:H4"/>
    <mergeCell ref="A5:A6"/>
    <mergeCell ref="B5:B6"/>
    <mergeCell ref="C5:E5"/>
    <mergeCell ref="F5:H5"/>
    <mergeCell ref="A98:H98"/>
    <mergeCell ref="A16:A17"/>
    <mergeCell ref="B16:B17"/>
    <mergeCell ref="C16:E16"/>
    <mergeCell ref="F16:H16"/>
    <mergeCell ref="A25:A26"/>
    <mergeCell ref="B25:B26"/>
    <mergeCell ref="C25:E25"/>
    <mergeCell ref="F25:H25"/>
    <mergeCell ref="A39:H39"/>
    <mergeCell ref="A40:H40"/>
    <mergeCell ref="A41:H41"/>
    <mergeCell ref="A96:H96"/>
    <mergeCell ref="A97:H97"/>
    <mergeCell ref="A99:A100"/>
    <mergeCell ref="B99:B100"/>
    <mergeCell ref="C99:E99"/>
    <mergeCell ref="F99:H99"/>
    <mergeCell ref="A112:A113"/>
    <mergeCell ref="B112:B113"/>
    <mergeCell ref="C112:E112"/>
    <mergeCell ref="F112:H112"/>
  </mergeCells>
  <pageMargins left="0.7" right="0.7" top="0.75" bottom="0.75" header="0.3" footer="0.3"/>
  <pageSetup paperSize="9" scale="81" orientation="landscape" verticalDpi="0" r:id="rId1"/>
  <rowBreaks count="10" manualBreakCount="10">
    <brk id="15" max="7" man="1"/>
    <brk id="24" max="7" man="1"/>
    <brk id="31" max="7" man="1"/>
    <brk id="37" max="7" man="1"/>
    <brk id="52" max="7" man="1"/>
    <brk id="62" max="7" man="1"/>
    <brk id="75" max="7" man="1"/>
    <brk id="83" max="7" man="1"/>
    <brk id="94" max="7" man="1"/>
    <brk id="111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6"/>
  <sheetViews>
    <sheetView zoomScaleNormal="100" workbookViewId="0">
      <selection activeCell="I37" sqref="I37"/>
    </sheetView>
  </sheetViews>
  <sheetFormatPr defaultRowHeight="15" x14ac:dyDescent="0.25"/>
  <cols>
    <col min="1" max="1" width="59.140625" customWidth="1"/>
    <col min="4" max="4" width="14.42578125" customWidth="1"/>
    <col min="5" max="5" width="18.7109375" style="16" customWidth="1"/>
    <col min="6" max="7" width="9.140625" style="16"/>
  </cols>
  <sheetData>
    <row r="1" spans="1:7" ht="15.75" x14ac:dyDescent="0.25">
      <c r="A1" s="306" t="s">
        <v>114</v>
      </c>
      <c r="B1" s="306"/>
      <c r="C1" s="306"/>
      <c r="D1" s="306"/>
      <c r="E1" s="306"/>
      <c r="F1" s="306"/>
    </row>
    <row r="2" spans="1:7" x14ac:dyDescent="0.25">
      <c r="A2" s="307" t="s">
        <v>346</v>
      </c>
      <c r="B2" s="307"/>
      <c r="C2" s="307"/>
      <c r="D2" s="307"/>
      <c r="E2" s="307"/>
      <c r="F2" s="307"/>
    </row>
    <row r="3" spans="1:7" x14ac:dyDescent="0.25">
      <c r="A3" s="307" t="s">
        <v>29</v>
      </c>
      <c r="B3" s="307"/>
      <c r="C3" s="307"/>
      <c r="D3" s="307"/>
      <c r="E3" s="307"/>
      <c r="F3" s="307"/>
    </row>
    <row r="4" spans="1:7" x14ac:dyDescent="0.25">
      <c r="A4" s="308"/>
      <c r="B4" s="308"/>
      <c r="C4" s="308"/>
      <c r="D4" s="308"/>
      <c r="E4" s="308"/>
      <c r="F4" s="308"/>
    </row>
    <row r="5" spans="1:7" x14ac:dyDescent="0.25">
      <c r="A5" s="303" t="s">
        <v>115</v>
      </c>
      <c r="B5" s="303"/>
      <c r="C5" s="303"/>
      <c r="D5" s="303"/>
      <c r="E5" s="303"/>
      <c r="F5" s="303"/>
    </row>
    <row r="6" spans="1:7" ht="63.75" customHeight="1" x14ac:dyDescent="0.25">
      <c r="A6" s="309" t="s">
        <v>0</v>
      </c>
      <c r="B6" s="309" t="s">
        <v>1</v>
      </c>
      <c r="C6" s="309" t="s">
        <v>116</v>
      </c>
      <c r="D6" s="309" t="s">
        <v>117</v>
      </c>
      <c r="E6" s="309"/>
      <c r="F6" s="309"/>
      <c r="G6" s="188"/>
    </row>
    <row r="7" spans="1:7" ht="51" x14ac:dyDescent="0.25">
      <c r="A7" s="309"/>
      <c r="B7" s="309"/>
      <c r="C7" s="309"/>
      <c r="D7" s="1" t="s">
        <v>118</v>
      </c>
      <c r="E7" s="186" t="s">
        <v>347</v>
      </c>
      <c r="F7" s="186" t="s">
        <v>120</v>
      </c>
    </row>
    <row r="8" spans="1:7" x14ac:dyDescent="0.25">
      <c r="A8" s="2">
        <v>1</v>
      </c>
      <c r="B8" s="2">
        <v>2</v>
      </c>
      <c r="C8" s="2">
        <v>3</v>
      </c>
      <c r="D8" s="2">
        <v>4</v>
      </c>
      <c r="E8" s="185">
        <v>5</v>
      </c>
      <c r="F8" s="185">
        <v>6</v>
      </c>
    </row>
    <row r="9" spans="1:7" ht="39" x14ac:dyDescent="0.25">
      <c r="A9" s="3" t="s">
        <v>121</v>
      </c>
      <c r="B9" s="5"/>
      <c r="C9" s="2"/>
      <c r="D9" s="13"/>
      <c r="E9" s="177"/>
      <c r="F9" s="177"/>
    </row>
    <row r="10" spans="1:7" x14ac:dyDescent="0.25">
      <c r="A10" s="3" t="s">
        <v>122</v>
      </c>
      <c r="B10" s="5" t="s">
        <v>8</v>
      </c>
      <c r="C10" s="2" t="s">
        <v>123</v>
      </c>
      <c r="D10" s="13"/>
      <c r="E10" s="177">
        <v>440.51799999999997</v>
      </c>
      <c r="F10" s="177">
        <v>416.75</v>
      </c>
    </row>
    <row r="11" spans="1:7" x14ac:dyDescent="0.25">
      <c r="A11" s="3" t="s">
        <v>124</v>
      </c>
      <c r="B11" s="5" t="s">
        <v>11</v>
      </c>
      <c r="C11" s="2" t="s">
        <v>123</v>
      </c>
      <c r="D11" s="13"/>
      <c r="E11" s="177">
        <v>522.45000000000005</v>
      </c>
      <c r="F11" s="177">
        <v>422.35</v>
      </c>
    </row>
    <row r="12" spans="1:7" ht="39" x14ac:dyDescent="0.25">
      <c r="A12" s="3" t="s">
        <v>125</v>
      </c>
      <c r="B12" s="5"/>
      <c r="C12" s="2"/>
      <c r="D12" s="13"/>
      <c r="E12" s="177"/>
      <c r="F12" s="177"/>
    </row>
    <row r="13" spans="1:7" ht="15" customHeight="1" x14ac:dyDescent="0.25">
      <c r="A13" s="3" t="s">
        <v>122</v>
      </c>
      <c r="B13" s="5" t="s">
        <v>12</v>
      </c>
      <c r="C13" s="2" t="s">
        <v>126</v>
      </c>
      <c r="D13" s="13"/>
      <c r="E13" s="177">
        <v>31.8</v>
      </c>
      <c r="F13" s="177">
        <v>42.1</v>
      </c>
    </row>
    <row r="14" spans="1:7" ht="15" customHeight="1" x14ac:dyDescent="0.25">
      <c r="A14" s="3" t="s">
        <v>124</v>
      </c>
      <c r="B14" s="5" t="s">
        <v>15</v>
      </c>
      <c r="C14" s="2" t="s">
        <v>126</v>
      </c>
      <c r="D14" s="13"/>
      <c r="E14" s="177">
        <v>37</v>
      </c>
      <c r="F14" s="177">
        <v>40.200000000000003</v>
      </c>
    </row>
    <row r="15" spans="1:7" ht="26.25" x14ac:dyDescent="0.25">
      <c r="A15" s="3" t="s">
        <v>127</v>
      </c>
      <c r="B15" s="5"/>
      <c r="C15" s="2"/>
      <c r="D15" s="13"/>
      <c r="E15" s="177"/>
      <c r="F15" s="177"/>
    </row>
    <row r="16" spans="1:7" x14ac:dyDescent="0.25">
      <c r="A16" s="11" t="s">
        <v>122</v>
      </c>
      <c r="B16" s="5" t="s">
        <v>17</v>
      </c>
      <c r="C16" s="2" t="s">
        <v>123</v>
      </c>
      <c r="D16" s="13"/>
      <c r="E16" s="177">
        <v>243.2</v>
      </c>
      <c r="F16" s="177"/>
    </row>
    <row r="17" spans="1:6" x14ac:dyDescent="0.25">
      <c r="A17" s="3" t="s">
        <v>124</v>
      </c>
      <c r="B17" s="5" t="s">
        <v>18</v>
      </c>
      <c r="C17" s="2" t="s">
        <v>123</v>
      </c>
      <c r="D17" s="13"/>
      <c r="E17" s="177">
        <v>243.2</v>
      </c>
      <c r="F17" s="177"/>
    </row>
    <row r="18" spans="1:6" ht="26.25" x14ac:dyDescent="0.25">
      <c r="A18" s="12" t="s">
        <v>128</v>
      </c>
      <c r="B18" s="5"/>
      <c r="C18" s="2"/>
      <c r="D18" s="13"/>
      <c r="E18" s="177"/>
      <c r="F18" s="177"/>
    </row>
    <row r="19" spans="1:6" x14ac:dyDescent="0.25">
      <c r="A19" s="3" t="s">
        <v>122</v>
      </c>
      <c r="B19" s="5" t="s">
        <v>20</v>
      </c>
      <c r="C19" s="2" t="s">
        <v>126</v>
      </c>
      <c r="D19" s="13"/>
      <c r="E19" s="177">
        <v>13.15</v>
      </c>
      <c r="F19" s="177">
        <v>27.12</v>
      </c>
    </row>
    <row r="20" spans="1:6" x14ac:dyDescent="0.25">
      <c r="A20" s="11" t="s">
        <v>124</v>
      </c>
      <c r="B20" s="5" t="s">
        <v>21</v>
      </c>
      <c r="C20" s="2" t="s">
        <v>126</v>
      </c>
      <c r="D20" s="13"/>
      <c r="E20" s="177">
        <v>13.15</v>
      </c>
      <c r="F20" s="177">
        <v>27.12</v>
      </c>
    </row>
    <row r="21" spans="1:6" ht="54" customHeight="1" x14ac:dyDescent="0.25">
      <c r="A21" s="3" t="s">
        <v>129</v>
      </c>
      <c r="B21" s="5"/>
      <c r="C21" s="2"/>
      <c r="D21" s="13"/>
      <c r="E21" s="177"/>
      <c r="F21" s="177"/>
    </row>
    <row r="22" spans="1:6" x14ac:dyDescent="0.25">
      <c r="A22" s="3" t="s">
        <v>122</v>
      </c>
      <c r="B22" s="5" t="s">
        <v>23</v>
      </c>
      <c r="C22" s="2" t="s">
        <v>123</v>
      </c>
      <c r="D22" s="13"/>
      <c r="E22" s="177">
        <v>1065.396</v>
      </c>
      <c r="F22" s="177">
        <v>186.72</v>
      </c>
    </row>
    <row r="23" spans="1:6" x14ac:dyDescent="0.25">
      <c r="A23" s="3" t="s">
        <v>124</v>
      </c>
      <c r="B23" s="5" t="s">
        <v>24</v>
      </c>
      <c r="C23" s="2" t="s">
        <v>123</v>
      </c>
      <c r="D23" s="13"/>
      <c r="E23" s="177">
        <v>1067.8330000000001</v>
      </c>
      <c r="F23" s="177">
        <v>193.72</v>
      </c>
    </row>
    <row r="24" spans="1:6" ht="39" x14ac:dyDescent="0.25">
      <c r="A24" s="3" t="s">
        <v>130</v>
      </c>
      <c r="B24" s="5"/>
      <c r="C24" s="2"/>
      <c r="D24" s="13"/>
      <c r="E24" s="177"/>
      <c r="F24" s="177"/>
    </row>
    <row r="25" spans="1:6" x14ac:dyDescent="0.25">
      <c r="A25" s="3" t="s">
        <v>122</v>
      </c>
      <c r="B25" s="5" t="s">
        <v>25</v>
      </c>
      <c r="C25" s="2" t="s">
        <v>123</v>
      </c>
      <c r="D25" s="13"/>
      <c r="E25" s="177"/>
      <c r="F25" s="177">
        <v>129.68</v>
      </c>
    </row>
    <row r="26" spans="1:6" x14ac:dyDescent="0.25">
      <c r="A26" s="3" t="s">
        <v>124</v>
      </c>
      <c r="B26" s="5" t="s">
        <v>26</v>
      </c>
      <c r="C26" s="2" t="s">
        <v>123</v>
      </c>
      <c r="D26" s="13"/>
      <c r="E26" s="177"/>
      <c r="F26" s="177">
        <v>129.68</v>
      </c>
    </row>
    <row r="27" spans="1:6" x14ac:dyDescent="0.25">
      <c r="A27" s="9"/>
      <c r="B27" s="9"/>
      <c r="C27" s="9"/>
      <c r="D27" s="9"/>
      <c r="E27" s="189"/>
      <c r="F27" s="189"/>
    </row>
    <row r="28" spans="1:6" x14ac:dyDescent="0.25">
      <c r="A28" s="10" t="s">
        <v>131</v>
      </c>
      <c r="B28" s="10"/>
      <c r="C28" s="10"/>
      <c r="D28" s="10"/>
      <c r="E28" s="190"/>
      <c r="F28" s="190"/>
    </row>
    <row r="29" spans="1:6" x14ac:dyDescent="0.25">
      <c r="A29" s="307" t="s">
        <v>348</v>
      </c>
      <c r="B29" s="307"/>
      <c r="C29" s="307"/>
      <c r="D29" s="307"/>
      <c r="E29" s="307"/>
      <c r="F29" s="307"/>
    </row>
    <row r="30" spans="1:6" x14ac:dyDescent="0.25">
      <c r="A30" s="307" t="s">
        <v>349</v>
      </c>
      <c r="B30" s="307"/>
      <c r="C30" s="307"/>
      <c r="D30" s="307"/>
      <c r="E30" s="307"/>
      <c r="F30" s="307"/>
    </row>
    <row r="31" spans="1:6" x14ac:dyDescent="0.25">
      <c r="A31" s="9"/>
      <c r="B31" s="9"/>
      <c r="C31" s="9"/>
      <c r="D31" s="9"/>
      <c r="E31" s="189"/>
      <c r="F31" s="189"/>
    </row>
    <row r="32" spans="1:6" x14ac:dyDescent="0.25">
      <c r="A32" s="303" t="s">
        <v>132</v>
      </c>
      <c r="B32" s="303"/>
      <c r="C32" s="303"/>
      <c r="D32" s="303"/>
      <c r="E32" s="303"/>
      <c r="F32" s="303"/>
    </row>
    <row r="33" spans="1:6" ht="35.25" customHeight="1" x14ac:dyDescent="0.25">
      <c r="A33" s="310" t="s">
        <v>0</v>
      </c>
      <c r="B33" s="311" t="s">
        <v>1</v>
      </c>
      <c r="C33" s="311" t="s">
        <v>116</v>
      </c>
      <c r="D33" s="311" t="s">
        <v>117</v>
      </c>
      <c r="E33" s="311"/>
      <c r="F33" s="311"/>
    </row>
    <row r="34" spans="1:6" ht="51" x14ac:dyDescent="0.25">
      <c r="A34" s="310"/>
      <c r="B34" s="311"/>
      <c r="C34" s="311"/>
      <c r="D34" s="6" t="s">
        <v>118</v>
      </c>
      <c r="E34" s="191" t="s">
        <v>347</v>
      </c>
      <c r="F34" s="191" t="s">
        <v>120</v>
      </c>
    </row>
    <row r="35" spans="1:6" x14ac:dyDescent="0.25">
      <c r="A35" s="8">
        <v>1</v>
      </c>
      <c r="B35" s="8">
        <v>2</v>
      </c>
      <c r="C35" s="8">
        <v>3</v>
      </c>
      <c r="D35" s="8">
        <v>4</v>
      </c>
      <c r="E35" s="74">
        <v>5</v>
      </c>
      <c r="F35" s="74">
        <v>6</v>
      </c>
    </row>
    <row r="36" spans="1:6" ht="26.25" x14ac:dyDescent="0.25">
      <c r="A36" s="3" t="s">
        <v>133</v>
      </c>
      <c r="B36" s="5" t="s">
        <v>8</v>
      </c>
      <c r="C36" s="2" t="s">
        <v>123</v>
      </c>
      <c r="D36" s="180"/>
      <c r="E36" s="177">
        <v>71.659800000000004</v>
      </c>
      <c r="F36" s="177"/>
    </row>
    <row r="37" spans="1:6" ht="39" x14ac:dyDescent="0.25">
      <c r="A37" s="3" t="s">
        <v>134</v>
      </c>
      <c r="B37" s="5" t="s">
        <v>11</v>
      </c>
      <c r="C37" s="2" t="s">
        <v>123</v>
      </c>
      <c r="D37" s="180"/>
      <c r="E37" s="177">
        <v>13.683999999999999</v>
      </c>
      <c r="F37" s="177">
        <v>31.029</v>
      </c>
    </row>
    <row r="38" spans="1:6" x14ac:dyDescent="0.25">
      <c r="A38" s="3" t="s">
        <v>135</v>
      </c>
      <c r="B38" s="5" t="s">
        <v>12</v>
      </c>
      <c r="C38" s="2" t="s">
        <v>123</v>
      </c>
      <c r="D38" s="180"/>
      <c r="E38" s="177">
        <v>13.683999999999999</v>
      </c>
      <c r="F38" s="177">
        <v>14.166</v>
      </c>
    </row>
    <row r="39" spans="1:6" x14ac:dyDescent="0.25">
      <c r="A39" s="3" t="s">
        <v>136</v>
      </c>
      <c r="B39" s="5" t="s">
        <v>15</v>
      </c>
      <c r="C39" s="2" t="s">
        <v>123</v>
      </c>
      <c r="D39" s="180"/>
      <c r="E39" s="177"/>
      <c r="F39" s="177">
        <v>3</v>
      </c>
    </row>
    <row r="40" spans="1:6" x14ac:dyDescent="0.25">
      <c r="A40" s="3" t="s">
        <v>137</v>
      </c>
      <c r="B40" s="5" t="s">
        <v>17</v>
      </c>
      <c r="C40" s="2" t="s">
        <v>123</v>
      </c>
      <c r="D40" s="180"/>
      <c r="E40" s="177"/>
      <c r="F40" s="177">
        <v>13.863</v>
      </c>
    </row>
    <row r="41" spans="1:6" ht="39" x14ac:dyDescent="0.25">
      <c r="A41" s="3" t="s">
        <v>138</v>
      </c>
      <c r="B41" s="5" t="s">
        <v>18</v>
      </c>
      <c r="C41" s="2" t="s">
        <v>123</v>
      </c>
      <c r="D41" s="180"/>
      <c r="E41" s="177">
        <v>27.367999999999999</v>
      </c>
      <c r="F41" s="177"/>
    </row>
    <row r="42" spans="1:6" ht="39" x14ac:dyDescent="0.25">
      <c r="A42" s="3" t="s">
        <v>139</v>
      </c>
      <c r="B42" s="5" t="s">
        <v>20</v>
      </c>
      <c r="C42" s="2" t="s">
        <v>140</v>
      </c>
      <c r="D42" s="180"/>
      <c r="E42" s="177">
        <v>127.81352</v>
      </c>
      <c r="F42" s="177">
        <v>37.799999999999997</v>
      </c>
    </row>
    <row r="43" spans="1:6" ht="15.75" x14ac:dyDescent="0.25">
      <c r="A43" s="3" t="s">
        <v>135</v>
      </c>
      <c r="B43" s="5" t="s">
        <v>21</v>
      </c>
      <c r="C43" s="2" t="s">
        <v>140</v>
      </c>
      <c r="D43" s="180"/>
      <c r="E43" s="177">
        <v>127.81352</v>
      </c>
      <c r="F43" s="177">
        <v>37.799999999999997</v>
      </c>
    </row>
    <row r="44" spans="1:6" ht="15.75" x14ac:dyDescent="0.25">
      <c r="A44" s="3" t="s">
        <v>136</v>
      </c>
      <c r="B44" s="5" t="s">
        <v>23</v>
      </c>
      <c r="C44" s="2" t="s">
        <v>140</v>
      </c>
      <c r="D44" s="180"/>
      <c r="E44" s="177"/>
      <c r="F44" s="177"/>
    </row>
    <row r="45" spans="1:6" x14ac:dyDescent="0.25">
      <c r="A45" s="3" t="s">
        <v>141</v>
      </c>
      <c r="B45" s="5" t="s">
        <v>24</v>
      </c>
      <c r="C45" s="2" t="s">
        <v>123</v>
      </c>
      <c r="D45" s="180"/>
      <c r="E45" s="177">
        <v>435</v>
      </c>
      <c r="F45" s="177">
        <v>35.700000000000003</v>
      </c>
    </row>
    <row r="46" spans="1:6" ht="26.25" x14ac:dyDescent="0.25">
      <c r="A46" s="3" t="s">
        <v>142</v>
      </c>
      <c r="B46" s="5" t="s">
        <v>25</v>
      </c>
      <c r="C46" s="2" t="s">
        <v>143</v>
      </c>
      <c r="D46" s="180"/>
      <c r="E46" s="177">
        <v>9</v>
      </c>
      <c r="F46" s="177"/>
    </row>
    <row r="47" spans="1:6" ht="39" x14ac:dyDescent="0.25">
      <c r="A47" s="3" t="s">
        <v>144</v>
      </c>
      <c r="B47" s="5" t="s">
        <v>26</v>
      </c>
      <c r="C47" s="2" t="s">
        <v>143</v>
      </c>
      <c r="D47" s="180"/>
      <c r="E47" s="177">
        <v>3</v>
      </c>
      <c r="F47" s="177"/>
    </row>
    <row r="48" spans="1:6" x14ac:dyDescent="0.25">
      <c r="A48" s="3" t="s">
        <v>145</v>
      </c>
      <c r="B48" s="5" t="s">
        <v>27</v>
      </c>
      <c r="C48" s="2" t="s">
        <v>143</v>
      </c>
      <c r="D48" s="180"/>
      <c r="E48" s="177">
        <v>3</v>
      </c>
      <c r="F48" s="177"/>
    </row>
    <row r="49" spans="1:6" ht="15" customHeight="1" x14ac:dyDescent="0.25">
      <c r="A49" s="3" t="s">
        <v>146</v>
      </c>
      <c r="B49" s="5" t="s">
        <v>28</v>
      </c>
      <c r="C49" s="2" t="s">
        <v>143</v>
      </c>
      <c r="D49" s="180"/>
      <c r="E49" s="177"/>
      <c r="F49" s="177"/>
    </row>
    <row r="50" spans="1:6" ht="15" customHeight="1" x14ac:dyDescent="0.25">
      <c r="A50" s="3" t="s">
        <v>147</v>
      </c>
      <c r="B50" s="5" t="s">
        <v>30</v>
      </c>
      <c r="C50" s="2" t="s">
        <v>143</v>
      </c>
      <c r="D50" s="180"/>
      <c r="E50" s="177"/>
      <c r="F50" s="177"/>
    </row>
    <row r="51" spans="1:6" ht="26.25" x14ac:dyDescent="0.25">
      <c r="A51" s="3" t="s">
        <v>148</v>
      </c>
      <c r="B51" s="5" t="s">
        <v>31</v>
      </c>
      <c r="C51" s="2" t="s">
        <v>149</v>
      </c>
      <c r="D51" s="180"/>
      <c r="E51" s="177">
        <v>888.22299999999996</v>
      </c>
      <c r="F51" s="177"/>
    </row>
    <row r="52" spans="1:6" ht="39" x14ac:dyDescent="0.25">
      <c r="A52" s="3" t="s">
        <v>150</v>
      </c>
      <c r="B52" s="5" t="s">
        <v>32</v>
      </c>
      <c r="C52" s="2" t="s">
        <v>149</v>
      </c>
      <c r="D52" s="180"/>
      <c r="E52" s="177">
        <v>564.70000000000005</v>
      </c>
      <c r="F52" s="177"/>
    </row>
    <row r="53" spans="1:6" x14ac:dyDescent="0.25">
      <c r="A53" s="3" t="s">
        <v>145</v>
      </c>
      <c r="B53" s="5" t="s">
        <v>33</v>
      </c>
      <c r="C53" s="2" t="s">
        <v>149</v>
      </c>
      <c r="D53" s="180"/>
      <c r="E53" s="177">
        <v>564.70000000000005</v>
      </c>
      <c r="F53" s="177"/>
    </row>
    <row r="54" spans="1:6" x14ac:dyDescent="0.25">
      <c r="A54" s="3" t="s">
        <v>146</v>
      </c>
      <c r="B54" s="5" t="s">
        <v>34</v>
      </c>
      <c r="C54" s="2" t="s">
        <v>149</v>
      </c>
      <c r="D54" s="180"/>
      <c r="E54" s="177"/>
      <c r="F54" s="177"/>
    </row>
    <row r="55" spans="1:6" x14ac:dyDescent="0.25">
      <c r="A55" s="3" t="s">
        <v>147</v>
      </c>
      <c r="B55" s="5" t="s">
        <v>36</v>
      </c>
      <c r="C55" s="2" t="s">
        <v>149</v>
      </c>
      <c r="D55" s="180"/>
      <c r="E55" s="177"/>
      <c r="F55" s="177"/>
    </row>
    <row r="56" spans="1:6" ht="31.5" hidden="1" customHeight="1" x14ac:dyDescent="0.25">
      <c r="A56" s="298" t="s">
        <v>0</v>
      </c>
      <c r="B56" s="304" t="s">
        <v>1</v>
      </c>
      <c r="C56" s="304" t="s">
        <v>116</v>
      </c>
      <c r="D56" s="300"/>
      <c r="E56" s="301"/>
      <c r="F56" s="302"/>
    </row>
    <row r="57" spans="1:6" hidden="1" x14ac:dyDescent="0.25">
      <c r="A57" s="299"/>
      <c r="B57" s="305"/>
      <c r="C57" s="305"/>
      <c r="D57" s="178"/>
      <c r="E57" s="191"/>
      <c r="F57" s="191"/>
    </row>
    <row r="58" spans="1:6" hidden="1" x14ac:dyDescent="0.25">
      <c r="A58" s="8">
        <v>1</v>
      </c>
      <c r="B58" s="8">
        <v>2</v>
      </c>
      <c r="C58" s="8">
        <v>3</v>
      </c>
      <c r="D58" s="179"/>
      <c r="E58" s="192"/>
      <c r="F58" s="192"/>
    </row>
    <row r="59" spans="1:6" ht="39" x14ac:dyDescent="0.25">
      <c r="A59" s="3" t="s">
        <v>151</v>
      </c>
      <c r="B59" s="5" t="s">
        <v>38</v>
      </c>
      <c r="C59" s="2" t="s">
        <v>149</v>
      </c>
      <c r="D59" s="180"/>
      <c r="E59" s="177">
        <v>564.70000000000005</v>
      </c>
      <c r="F59" s="177"/>
    </row>
    <row r="60" spans="1:6" ht="39" x14ac:dyDescent="0.25">
      <c r="A60" s="3" t="s">
        <v>152</v>
      </c>
      <c r="B60" s="5" t="s">
        <v>40</v>
      </c>
      <c r="C60" s="2" t="s">
        <v>153</v>
      </c>
      <c r="D60" s="180"/>
      <c r="E60" s="177">
        <v>4585.3639999999996</v>
      </c>
      <c r="F60" s="177"/>
    </row>
    <row r="61" spans="1:6" ht="15.75" x14ac:dyDescent="0.25">
      <c r="A61" s="3" t="s">
        <v>145</v>
      </c>
      <c r="B61" s="5" t="s">
        <v>42</v>
      </c>
      <c r="C61" s="2" t="s">
        <v>153</v>
      </c>
      <c r="D61" s="180"/>
      <c r="E61" s="177">
        <v>4585.3639999999996</v>
      </c>
      <c r="F61" s="177"/>
    </row>
    <row r="62" spans="1:6" ht="16.5" customHeight="1" x14ac:dyDescent="0.25">
      <c r="A62" s="3" t="s">
        <v>146</v>
      </c>
      <c r="B62" s="5" t="s">
        <v>57</v>
      </c>
      <c r="C62" s="2" t="s">
        <v>153</v>
      </c>
      <c r="D62" s="180"/>
      <c r="E62" s="177"/>
      <c r="F62" s="177"/>
    </row>
    <row r="63" spans="1:6" ht="15.75" x14ac:dyDescent="0.25">
      <c r="A63" s="3" t="s">
        <v>147</v>
      </c>
      <c r="B63" s="5" t="s">
        <v>59</v>
      </c>
      <c r="C63" s="2" t="s">
        <v>153</v>
      </c>
      <c r="D63" s="180"/>
      <c r="E63" s="177"/>
      <c r="F63" s="177"/>
    </row>
    <row r="64" spans="1:6" ht="26.25" x14ac:dyDescent="0.25">
      <c r="A64" s="3" t="s">
        <v>154</v>
      </c>
      <c r="B64" s="5" t="s">
        <v>61</v>
      </c>
      <c r="C64" s="2" t="s">
        <v>143</v>
      </c>
      <c r="D64" s="180"/>
      <c r="E64" s="177"/>
      <c r="F64" s="177"/>
    </row>
    <row r="65" spans="1:6" ht="26.25" x14ac:dyDescent="0.25">
      <c r="A65" s="3" t="s">
        <v>155</v>
      </c>
      <c r="B65" s="5" t="s">
        <v>63</v>
      </c>
      <c r="C65" s="2" t="s">
        <v>143</v>
      </c>
      <c r="D65" s="180"/>
      <c r="E65" s="177"/>
      <c r="F65" s="177"/>
    </row>
    <row r="66" spans="1:6" ht="26.25" x14ac:dyDescent="0.25">
      <c r="A66" s="3" t="s">
        <v>156</v>
      </c>
      <c r="B66" s="5" t="s">
        <v>64</v>
      </c>
      <c r="C66" s="2" t="s">
        <v>153</v>
      </c>
      <c r="D66" s="180"/>
      <c r="E66" s="177"/>
      <c r="F66" s="177"/>
    </row>
    <row r="67" spans="1:6" ht="39" x14ac:dyDescent="0.25">
      <c r="A67" s="3" t="s">
        <v>157</v>
      </c>
      <c r="B67" s="5" t="s">
        <v>65</v>
      </c>
      <c r="C67" s="2" t="s">
        <v>143</v>
      </c>
      <c r="D67" s="180"/>
      <c r="E67" s="177"/>
      <c r="F67" s="177"/>
    </row>
    <row r="68" spans="1:6" x14ac:dyDescent="0.25">
      <c r="A68" s="3" t="s">
        <v>158</v>
      </c>
      <c r="B68" s="5" t="s">
        <v>66</v>
      </c>
      <c r="C68" s="2" t="s">
        <v>143</v>
      </c>
      <c r="D68" s="180"/>
      <c r="E68" s="177"/>
      <c r="F68" s="177"/>
    </row>
    <row r="69" spans="1:6" x14ac:dyDescent="0.25">
      <c r="A69" s="3" t="s">
        <v>159</v>
      </c>
      <c r="B69" s="5" t="s">
        <v>67</v>
      </c>
      <c r="C69" s="2" t="s">
        <v>143</v>
      </c>
      <c r="D69" s="180"/>
      <c r="E69" s="177"/>
      <c r="F69" s="177"/>
    </row>
    <row r="70" spans="1:6" ht="39" x14ac:dyDescent="0.25">
      <c r="A70" s="3" t="s">
        <v>160</v>
      </c>
      <c r="B70" s="5" t="s">
        <v>68</v>
      </c>
      <c r="C70" s="2" t="s">
        <v>149</v>
      </c>
      <c r="D70" s="180"/>
      <c r="E70" s="177"/>
      <c r="F70" s="177"/>
    </row>
    <row r="71" spans="1:6" x14ac:dyDescent="0.25">
      <c r="A71" s="3" t="s">
        <v>158</v>
      </c>
      <c r="B71" s="5" t="s">
        <v>69</v>
      </c>
      <c r="C71" s="2" t="s">
        <v>149</v>
      </c>
      <c r="D71" s="180"/>
      <c r="E71" s="177"/>
      <c r="F71" s="177"/>
    </row>
    <row r="72" spans="1:6" x14ac:dyDescent="0.25">
      <c r="A72" s="3" t="s">
        <v>159</v>
      </c>
      <c r="B72" s="5" t="s">
        <v>71</v>
      </c>
      <c r="C72" s="2" t="s">
        <v>149</v>
      </c>
      <c r="D72" s="180"/>
      <c r="E72" s="177"/>
      <c r="F72" s="177"/>
    </row>
    <row r="73" spans="1:6" ht="39" x14ac:dyDescent="0.25">
      <c r="A73" s="3" t="s">
        <v>161</v>
      </c>
      <c r="B73" s="5" t="s">
        <v>72</v>
      </c>
      <c r="C73" s="2" t="s">
        <v>153</v>
      </c>
      <c r="D73" s="180"/>
      <c r="E73" s="177"/>
      <c r="F73" s="177"/>
    </row>
    <row r="74" spans="1:6" ht="15.75" x14ac:dyDescent="0.25">
      <c r="A74" s="3" t="s">
        <v>158</v>
      </c>
      <c r="B74" s="5" t="s">
        <v>74</v>
      </c>
      <c r="C74" s="2" t="s">
        <v>153</v>
      </c>
      <c r="D74" s="180"/>
      <c r="E74" s="177"/>
      <c r="F74" s="177"/>
    </row>
    <row r="75" spans="1:6" ht="15.75" x14ac:dyDescent="0.25">
      <c r="A75" s="3" t="s">
        <v>159</v>
      </c>
      <c r="B75" s="5" t="s">
        <v>76</v>
      </c>
      <c r="C75" s="2" t="s">
        <v>153</v>
      </c>
      <c r="D75" s="180"/>
      <c r="E75" s="177"/>
      <c r="F75" s="177"/>
    </row>
    <row r="76" spans="1:6" ht="26.25" x14ac:dyDescent="0.25">
      <c r="A76" s="3" t="s">
        <v>162</v>
      </c>
      <c r="B76" s="5" t="s">
        <v>78</v>
      </c>
      <c r="C76" s="2" t="s">
        <v>143</v>
      </c>
      <c r="D76" s="180"/>
      <c r="E76" s="177">
        <v>11</v>
      </c>
      <c r="F76" s="177"/>
    </row>
    <row r="77" spans="1:6" ht="39" x14ac:dyDescent="0.25">
      <c r="A77" s="3" t="s">
        <v>163</v>
      </c>
      <c r="B77" s="5" t="s">
        <v>80</v>
      </c>
      <c r="C77" s="2" t="s">
        <v>143</v>
      </c>
      <c r="D77" s="180"/>
      <c r="E77" s="177"/>
      <c r="F77" s="177"/>
    </row>
    <row r="78" spans="1:6" ht="38.25" hidden="1" customHeight="1" x14ac:dyDescent="0.25">
      <c r="A78" s="298" t="s">
        <v>0</v>
      </c>
      <c r="B78" s="298" t="s">
        <v>1</v>
      </c>
      <c r="C78" s="298" t="s">
        <v>350</v>
      </c>
      <c r="D78" s="300"/>
      <c r="E78" s="301"/>
      <c r="F78" s="302"/>
    </row>
    <row r="79" spans="1:6" hidden="1" x14ac:dyDescent="0.25">
      <c r="A79" s="299"/>
      <c r="B79" s="299"/>
      <c r="C79" s="299"/>
      <c r="D79" s="178"/>
      <c r="E79" s="191"/>
      <c r="F79" s="191"/>
    </row>
    <row r="80" spans="1:6" hidden="1" x14ac:dyDescent="0.25">
      <c r="A80" s="8">
        <v>1</v>
      </c>
      <c r="B80" s="8">
        <v>2</v>
      </c>
      <c r="C80" s="8">
        <v>3</v>
      </c>
      <c r="D80" s="179"/>
      <c r="E80" s="192"/>
      <c r="F80" s="192"/>
    </row>
    <row r="81" spans="1:6" ht="26.25" x14ac:dyDescent="0.25">
      <c r="A81" s="3" t="s">
        <v>164</v>
      </c>
      <c r="B81" s="5" t="s">
        <v>82</v>
      </c>
      <c r="C81" s="2" t="s">
        <v>149</v>
      </c>
      <c r="D81" s="180"/>
      <c r="E81" s="177">
        <v>279.97000000000003</v>
      </c>
      <c r="F81" s="177"/>
    </row>
    <row r="82" spans="1:6" ht="39" x14ac:dyDescent="0.25">
      <c r="A82" s="3" t="s">
        <v>165</v>
      </c>
      <c r="B82" s="5" t="s">
        <v>83</v>
      </c>
      <c r="C82" s="2" t="s">
        <v>149</v>
      </c>
      <c r="D82" s="180"/>
      <c r="E82" s="177"/>
      <c r="F82" s="177"/>
    </row>
    <row r="83" spans="1:6" ht="39" x14ac:dyDescent="0.25">
      <c r="A83" s="3" t="s">
        <v>166</v>
      </c>
      <c r="B83" s="5" t="s">
        <v>167</v>
      </c>
      <c r="C83" s="2" t="s">
        <v>149</v>
      </c>
      <c r="D83" s="180"/>
      <c r="E83" s="177"/>
      <c r="F83" s="177"/>
    </row>
    <row r="84" spans="1:6" x14ac:dyDescent="0.25">
      <c r="A84" s="3" t="s">
        <v>168</v>
      </c>
      <c r="B84" s="5" t="s">
        <v>169</v>
      </c>
      <c r="C84" s="2" t="s">
        <v>149</v>
      </c>
      <c r="D84" s="180"/>
      <c r="E84" s="177"/>
      <c r="F84" s="177"/>
    </row>
    <row r="85" spans="1:6" x14ac:dyDescent="0.25">
      <c r="A85" s="3" t="s">
        <v>170</v>
      </c>
      <c r="B85" s="5" t="s">
        <v>171</v>
      </c>
      <c r="C85" s="2" t="s">
        <v>149</v>
      </c>
      <c r="D85" s="180"/>
      <c r="E85" s="177"/>
      <c r="F85" s="177"/>
    </row>
    <row r="86" spans="1:6" ht="26.25" x14ac:dyDescent="0.25">
      <c r="A86" s="3" t="s">
        <v>172</v>
      </c>
      <c r="B86" s="5" t="s">
        <v>173</v>
      </c>
      <c r="C86" s="2" t="s">
        <v>149</v>
      </c>
      <c r="D86" s="180"/>
      <c r="E86" s="177"/>
      <c r="F86" s="177"/>
    </row>
    <row r="87" spans="1:6" ht="26.25" x14ac:dyDescent="0.25">
      <c r="A87" s="3" t="s">
        <v>174</v>
      </c>
      <c r="B87" s="5" t="s">
        <v>175</v>
      </c>
      <c r="C87" s="2" t="s">
        <v>149</v>
      </c>
      <c r="D87" s="180"/>
      <c r="E87" s="177"/>
      <c r="F87" s="177"/>
    </row>
    <row r="88" spans="1:6" ht="26.25" x14ac:dyDescent="0.25">
      <c r="A88" s="3" t="s">
        <v>176</v>
      </c>
      <c r="B88" s="5" t="s">
        <v>177</v>
      </c>
      <c r="C88" s="2" t="s">
        <v>153</v>
      </c>
      <c r="D88" s="180"/>
      <c r="E88" s="177"/>
      <c r="F88" s="177"/>
    </row>
    <row r="89" spans="1:6" ht="39" x14ac:dyDescent="0.25">
      <c r="A89" s="3" t="s">
        <v>178</v>
      </c>
      <c r="B89" s="5" t="s">
        <v>179</v>
      </c>
      <c r="C89" s="2" t="s">
        <v>149</v>
      </c>
      <c r="D89" s="180"/>
      <c r="E89" s="177">
        <v>1847</v>
      </c>
      <c r="F89" s="177">
        <v>6165</v>
      </c>
    </row>
    <row r="90" spans="1:6" ht="39" x14ac:dyDescent="0.25">
      <c r="A90" s="3" t="s">
        <v>180</v>
      </c>
      <c r="B90" s="5" t="s">
        <v>181</v>
      </c>
      <c r="C90" s="2" t="s">
        <v>149</v>
      </c>
      <c r="D90" s="180"/>
      <c r="E90" s="177"/>
      <c r="F90" s="177"/>
    </row>
    <row r="91" spans="1:6" ht="39" x14ac:dyDescent="0.25">
      <c r="A91" s="3" t="s">
        <v>182</v>
      </c>
      <c r="B91" s="5" t="s">
        <v>183</v>
      </c>
      <c r="C91" s="2" t="s">
        <v>143</v>
      </c>
      <c r="D91" s="180"/>
      <c r="E91" s="177"/>
      <c r="F91" s="177">
        <v>1</v>
      </c>
    </row>
    <row r="92" spans="1:6" ht="26.25" x14ac:dyDescent="0.25">
      <c r="A92" s="3" t="s">
        <v>184</v>
      </c>
      <c r="B92" s="5" t="s">
        <v>185</v>
      </c>
      <c r="C92" s="2" t="s">
        <v>143</v>
      </c>
      <c r="D92" s="180"/>
      <c r="E92" s="177"/>
      <c r="F92" s="177"/>
    </row>
    <row r="93" spans="1:6" ht="39" x14ac:dyDescent="0.25">
      <c r="A93" s="3" t="s">
        <v>186</v>
      </c>
      <c r="B93" s="5" t="s">
        <v>187</v>
      </c>
      <c r="C93" s="2" t="s">
        <v>143</v>
      </c>
      <c r="D93" s="180"/>
      <c r="E93" s="177"/>
      <c r="F93" s="177"/>
    </row>
    <row r="94" spans="1:6" x14ac:dyDescent="0.25">
      <c r="A94" s="3" t="s">
        <v>188</v>
      </c>
      <c r="B94" s="5" t="s">
        <v>189</v>
      </c>
      <c r="C94" s="2" t="s">
        <v>143</v>
      </c>
      <c r="D94" s="180"/>
      <c r="E94" s="177"/>
      <c r="F94" s="177"/>
    </row>
    <row r="95" spans="1:6" x14ac:dyDescent="0.25">
      <c r="A95" s="4" t="s">
        <v>190</v>
      </c>
      <c r="B95" s="5" t="s">
        <v>191</v>
      </c>
      <c r="C95" s="2" t="s">
        <v>149</v>
      </c>
      <c r="D95" s="180"/>
      <c r="E95" s="177">
        <v>2496</v>
      </c>
      <c r="F95" s="177"/>
    </row>
    <row r="96" spans="1:6" ht="26.25" x14ac:dyDescent="0.25">
      <c r="A96" s="3" t="s">
        <v>192</v>
      </c>
      <c r="B96" s="5" t="s">
        <v>193</v>
      </c>
      <c r="C96" s="2" t="s">
        <v>149</v>
      </c>
      <c r="D96" s="180"/>
      <c r="E96" s="177"/>
      <c r="F96" s="177"/>
    </row>
    <row r="97" spans="1:6" ht="26.25" x14ac:dyDescent="0.25">
      <c r="A97" s="3" t="s">
        <v>194</v>
      </c>
      <c r="B97" s="5" t="s">
        <v>195</v>
      </c>
      <c r="C97" s="2" t="s">
        <v>196</v>
      </c>
      <c r="D97" s="180"/>
      <c r="E97" s="177"/>
      <c r="F97" s="177"/>
    </row>
    <row r="98" spans="1:6" ht="39" x14ac:dyDescent="0.25">
      <c r="A98" s="3" t="s">
        <v>197</v>
      </c>
      <c r="B98" s="5" t="s">
        <v>198</v>
      </c>
      <c r="C98" s="2" t="s">
        <v>153</v>
      </c>
      <c r="D98" s="180"/>
      <c r="E98" s="177"/>
      <c r="F98" s="177"/>
    </row>
    <row r="99" spans="1:6" ht="51.75" x14ac:dyDescent="0.25">
      <c r="A99" s="3" t="s">
        <v>199</v>
      </c>
      <c r="B99" s="5" t="s">
        <v>200</v>
      </c>
      <c r="C99" s="2" t="s">
        <v>149</v>
      </c>
      <c r="D99" s="180"/>
      <c r="E99" s="177"/>
      <c r="F99" s="177"/>
    </row>
    <row r="100" spans="1:6" ht="51.75" x14ac:dyDescent="0.25">
      <c r="A100" s="3" t="s">
        <v>201</v>
      </c>
      <c r="B100" s="5" t="s">
        <v>202</v>
      </c>
      <c r="C100" s="2" t="s">
        <v>149</v>
      </c>
      <c r="D100" s="180"/>
      <c r="E100" s="177"/>
      <c r="F100" s="177"/>
    </row>
    <row r="101" spans="1:6" ht="15" hidden="1" customHeight="1" x14ac:dyDescent="0.25">
      <c r="A101" s="298" t="s">
        <v>0</v>
      </c>
      <c r="B101" s="298" t="s">
        <v>1</v>
      </c>
      <c r="C101" s="298" t="s">
        <v>116</v>
      </c>
      <c r="D101" s="300" t="s">
        <v>117</v>
      </c>
      <c r="E101" s="301"/>
      <c r="F101" s="302"/>
    </row>
    <row r="102" spans="1:6" ht="51" hidden="1" x14ac:dyDescent="0.25">
      <c r="A102" s="299"/>
      <c r="B102" s="299"/>
      <c r="C102" s="299"/>
      <c r="D102" s="178" t="s">
        <v>118</v>
      </c>
      <c r="E102" s="191" t="s">
        <v>347</v>
      </c>
      <c r="F102" s="191" t="s">
        <v>120</v>
      </c>
    </row>
    <row r="103" spans="1:6" hidden="1" x14ac:dyDescent="0.25">
      <c r="A103" s="8">
        <v>1</v>
      </c>
      <c r="B103" s="8">
        <v>2</v>
      </c>
      <c r="C103" s="8">
        <v>3</v>
      </c>
      <c r="D103" s="179">
        <v>4</v>
      </c>
      <c r="E103" s="192">
        <v>5</v>
      </c>
      <c r="F103" s="192">
        <v>6</v>
      </c>
    </row>
    <row r="104" spans="1:6" ht="39" x14ac:dyDescent="0.25">
      <c r="A104" s="3" t="s">
        <v>203</v>
      </c>
      <c r="B104" s="5" t="s">
        <v>204</v>
      </c>
      <c r="C104" s="2" t="s">
        <v>149</v>
      </c>
      <c r="D104" s="180"/>
      <c r="E104" s="177"/>
      <c r="F104" s="177">
        <v>1100</v>
      </c>
    </row>
    <row r="105" spans="1:6" x14ac:dyDescent="0.25">
      <c r="A105" s="3" t="s">
        <v>205</v>
      </c>
      <c r="B105" s="5" t="s">
        <v>206</v>
      </c>
      <c r="C105" s="2" t="s">
        <v>149</v>
      </c>
      <c r="D105" s="180"/>
      <c r="E105" s="177"/>
      <c r="F105" s="177"/>
    </row>
    <row r="106" spans="1:6" ht="39" x14ac:dyDescent="0.25">
      <c r="A106" s="3" t="s">
        <v>207</v>
      </c>
      <c r="B106" s="5" t="s">
        <v>208</v>
      </c>
      <c r="C106" s="2" t="s">
        <v>149</v>
      </c>
      <c r="D106" s="180"/>
      <c r="E106" s="177"/>
      <c r="F106" s="177"/>
    </row>
    <row r="107" spans="1:6" ht="39" x14ac:dyDescent="0.25">
      <c r="A107" s="3" t="s">
        <v>209</v>
      </c>
      <c r="B107" s="5" t="s">
        <v>210</v>
      </c>
      <c r="C107" s="2" t="s">
        <v>143</v>
      </c>
      <c r="D107" s="180"/>
      <c r="E107" s="177">
        <v>20</v>
      </c>
      <c r="F107" s="177"/>
    </row>
    <row r="108" spans="1:6" ht="39" x14ac:dyDescent="0.25">
      <c r="A108" s="3" t="s">
        <v>211</v>
      </c>
      <c r="B108" s="5" t="s">
        <v>212</v>
      </c>
      <c r="C108" s="2" t="s">
        <v>143</v>
      </c>
      <c r="D108" s="180"/>
      <c r="E108" s="177"/>
      <c r="F108" s="177"/>
    </row>
    <row r="109" spans="1:6" ht="39" x14ac:dyDescent="0.25">
      <c r="A109" s="3" t="s">
        <v>213</v>
      </c>
      <c r="B109" s="5" t="s">
        <v>214</v>
      </c>
      <c r="C109" s="2" t="s">
        <v>143</v>
      </c>
      <c r="D109" s="180"/>
      <c r="E109" s="177"/>
      <c r="F109" s="177"/>
    </row>
    <row r="110" spans="1:6" ht="26.25" x14ac:dyDescent="0.25">
      <c r="A110" s="3" t="s">
        <v>215</v>
      </c>
      <c r="B110" s="5" t="s">
        <v>216</v>
      </c>
      <c r="C110" s="2" t="s">
        <v>143</v>
      </c>
      <c r="D110" s="180"/>
      <c r="E110" s="177"/>
      <c r="F110" s="177"/>
    </row>
    <row r="111" spans="1:6" ht="26.25" x14ac:dyDescent="0.25">
      <c r="A111" s="3" t="s">
        <v>217</v>
      </c>
      <c r="B111" s="5" t="s">
        <v>218</v>
      </c>
      <c r="C111" s="2" t="s">
        <v>123</v>
      </c>
      <c r="D111" s="180"/>
      <c r="E111" s="177"/>
      <c r="F111" s="177"/>
    </row>
    <row r="112" spans="1:6" ht="26.25" x14ac:dyDescent="0.25">
      <c r="A112" s="3" t="s">
        <v>219</v>
      </c>
      <c r="B112" s="5" t="s">
        <v>220</v>
      </c>
      <c r="C112" s="2" t="s">
        <v>149</v>
      </c>
      <c r="D112" s="180"/>
      <c r="E112" s="177"/>
      <c r="F112" s="177"/>
    </row>
    <row r="113" spans="1:6" ht="26.25" x14ac:dyDescent="0.25">
      <c r="A113" s="3" t="s">
        <v>221</v>
      </c>
      <c r="B113" s="5" t="s">
        <v>222</v>
      </c>
      <c r="C113" s="2" t="s">
        <v>143</v>
      </c>
      <c r="D113" s="180"/>
      <c r="E113" s="177"/>
      <c r="F113" s="177"/>
    </row>
    <row r="114" spans="1:6" x14ac:dyDescent="0.25">
      <c r="A114" s="3" t="s">
        <v>223</v>
      </c>
      <c r="B114" s="5" t="s">
        <v>224</v>
      </c>
      <c r="C114" s="2" t="s">
        <v>143</v>
      </c>
      <c r="D114" s="180"/>
      <c r="E114" s="177"/>
      <c r="F114" s="177"/>
    </row>
    <row r="115" spans="1:6" ht="15" customHeight="1" x14ac:dyDescent="0.25">
      <c r="A115" s="3" t="s">
        <v>225</v>
      </c>
      <c r="B115" s="5" t="s">
        <v>226</v>
      </c>
      <c r="C115" s="2" t="s">
        <v>143</v>
      </c>
      <c r="D115" s="180"/>
      <c r="E115" s="177"/>
      <c r="F115" s="177"/>
    </row>
    <row r="116" spans="1:6" ht="26.25" x14ac:dyDescent="0.25">
      <c r="A116" s="3" t="s">
        <v>227</v>
      </c>
      <c r="B116" s="5" t="s">
        <v>228</v>
      </c>
      <c r="C116" s="2" t="s">
        <v>123</v>
      </c>
      <c r="D116" s="180"/>
      <c r="E116" s="177">
        <v>24.16</v>
      </c>
      <c r="F116" s="177">
        <v>7</v>
      </c>
    </row>
    <row r="117" spans="1:6" ht="39" x14ac:dyDescent="0.25">
      <c r="A117" s="3" t="s">
        <v>229</v>
      </c>
      <c r="B117" s="5" t="s">
        <v>230</v>
      </c>
      <c r="C117" s="2" t="s">
        <v>123</v>
      </c>
      <c r="D117" s="180"/>
      <c r="E117" s="177">
        <v>23.32</v>
      </c>
      <c r="F117" s="177">
        <v>4.63</v>
      </c>
    </row>
    <row r="118" spans="1:6" x14ac:dyDescent="0.25">
      <c r="A118" s="3" t="s">
        <v>231</v>
      </c>
      <c r="B118" s="5" t="s">
        <v>232</v>
      </c>
      <c r="C118" s="2" t="s">
        <v>123</v>
      </c>
      <c r="D118" s="180"/>
      <c r="E118" s="177">
        <v>2.2200000000000002</v>
      </c>
      <c r="F118" s="177">
        <v>1.38</v>
      </c>
    </row>
    <row r="119" spans="1:6" ht="15" customHeight="1" x14ac:dyDescent="0.25">
      <c r="A119" s="3" t="s">
        <v>233</v>
      </c>
      <c r="B119" s="5" t="s">
        <v>234</v>
      </c>
      <c r="C119" s="2" t="s">
        <v>123</v>
      </c>
      <c r="D119" s="180"/>
      <c r="E119" s="177">
        <v>21.1</v>
      </c>
      <c r="F119" s="177">
        <v>3.2</v>
      </c>
    </row>
    <row r="120" spans="1:6" ht="51.75" x14ac:dyDescent="0.25">
      <c r="A120" s="3" t="s">
        <v>235</v>
      </c>
      <c r="B120" s="5" t="s">
        <v>236</v>
      </c>
      <c r="C120" s="2" t="s">
        <v>140</v>
      </c>
      <c r="D120" s="180"/>
      <c r="E120" s="177">
        <v>46.64</v>
      </c>
      <c r="F120" s="177"/>
    </row>
    <row r="121" spans="1:6" ht="16.5" customHeight="1" x14ac:dyDescent="0.25">
      <c r="A121" s="3" t="s">
        <v>231</v>
      </c>
      <c r="B121" s="5" t="s">
        <v>237</v>
      </c>
      <c r="C121" s="2" t="s">
        <v>140</v>
      </c>
      <c r="D121" s="180"/>
      <c r="E121" s="177">
        <v>4.4400000000000004</v>
      </c>
      <c r="F121" s="177"/>
    </row>
    <row r="122" spans="1:6" ht="16.5" customHeight="1" x14ac:dyDescent="0.25">
      <c r="A122" s="3" t="s">
        <v>233</v>
      </c>
      <c r="B122" s="5" t="s">
        <v>238</v>
      </c>
      <c r="C122" s="2" t="s">
        <v>140</v>
      </c>
      <c r="D122" s="180"/>
      <c r="E122" s="177">
        <v>42.2</v>
      </c>
      <c r="F122" s="177"/>
    </row>
    <row r="123" spans="1:6" ht="39" x14ac:dyDescent="0.25">
      <c r="A123" s="3" t="s">
        <v>239</v>
      </c>
      <c r="B123" s="5" t="s">
        <v>240</v>
      </c>
      <c r="C123" s="2" t="s">
        <v>140</v>
      </c>
      <c r="D123" s="180"/>
      <c r="E123" s="177">
        <v>160.31</v>
      </c>
      <c r="F123" s="177">
        <v>2</v>
      </c>
    </row>
    <row r="124" spans="1:6" ht="16.5" customHeight="1" x14ac:dyDescent="0.25">
      <c r="A124" s="3" t="s">
        <v>231</v>
      </c>
      <c r="B124" s="5" t="s">
        <v>241</v>
      </c>
      <c r="C124" s="2" t="s">
        <v>140</v>
      </c>
      <c r="D124" s="180"/>
      <c r="E124" s="177">
        <v>24.31</v>
      </c>
      <c r="F124" s="177"/>
    </row>
    <row r="125" spans="1:6" ht="16.5" customHeight="1" x14ac:dyDescent="0.25">
      <c r="A125" s="3" t="s">
        <v>233</v>
      </c>
      <c r="B125" s="5" t="s">
        <v>242</v>
      </c>
      <c r="C125" s="2" t="s">
        <v>140</v>
      </c>
      <c r="D125" s="180"/>
      <c r="E125" s="177">
        <v>136</v>
      </c>
      <c r="F125" s="177">
        <v>2</v>
      </c>
    </row>
    <row r="126" spans="1:6" ht="15" hidden="1" customHeight="1" x14ac:dyDescent="0.25">
      <c r="A126" s="298" t="s">
        <v>0</v>
      </c>
      <c r="B126" s="304" t="s">
        <v>1</v>
      </c>
      <c r="C126" s="304" t="s">
        <v>116</v>
      </c>
      <c r="D126" s="300" t="s">
        <v>117</v>
      </c>
      <c r="E126" s="301"/>
      <c r="F126" s="302"/>
    </row>
    <row r="127" spans="1:6" ht="51" hidden="1" x14ac:dyDescent="0.25">
      <c r="A127" s="299"/>
      <c r="B127" s="305"/>
      <c r="C127" s="305"/>
      <c r="D127" s="178" t="s">
        <v>118</v>
      </c>
      <c r="E127" s="191" t="s">
        <v>347</v>
      </c>
      <c r="F127" s="191" t="s">
        <v>120</v>
      </c>
    </row>
    <row r="128" spans="1:6" hidden="1" x14ac:dyDescent="0.25">
      <c r="A128" s="7">
        <v>1</v>
      </c>
      <c r="B128" s="7">
        <v>2</v>
      </c>
      <c r="C128" s="7">
        <v>3</v>
      </c>
      <c r="D128" s="179">
        <v>4</v>
      </c>
      <c r="E128" s="192">
        <v>5</v>
      </c>
      <c r="F128" s="192">
        <v>6</v>
      </c>
    </row>
    <row r="129" spans="1:6" ht="26.25" x14ac:dyDescent="0.25">
      <c r="A129" s="3" t="s">
        <v>243</v>
      </c>
      <c r="B129" s="5" t="s">
        <v>244</v>
      </c>
      <c r="C129" s="2" t="s">
        <v>143</v>
      </c>
      <c r="D129" s="180"/>
      <c r="E129" s="177">
        <v>6</v>
      </c>
      <c r="F129" s="177"/>
    </row>
    <row r="130" spans="1:6" ht="39" x14ac:dyDescent="0.25">
      <c r="A130" s="3" t="s">
        <v>245</v>
      </c>
      <c r="B130" s="5" t="s">
        <v>246</v>
      </c>
      <c r="C130" s="2" t="s">
        <v>143</v>
      </c>
      <c r="D130" s="180"/>
      <c r="E130" s="177">
        <v>2</v>
      </c>
      <c r="F130" s="177"/>
    </row>
    <row r="131" spans="1:6" x14ac:dyDescent="0.25">
      <c r="A131" s="3" t="s">
        <v>231</v>
      </c>
      <c r="B131" s="5" t="s">
        <v>247</v>
      </c>
      <c r="C131" s="2" t="s">
        <v>143</v>
      </c>
      <c r="D131" s="180"/>
      <c r="E131" s="177"/>
      <c r="F131" s="177"/>
    </row>
    <row r="132" spans="1:6" ht="15" customHeight="1" x14ac:dyDescent="0.25">
      <c r="A132" s="3" t="s">
        <v>233</v>
      </c>
      <c r="B132" s="5" t="s">
        <v>248</v>
      </c>
      <c r="C132" s="2" t="s">
        <v>143</v>
      </c>
      <c r="D132" s="180"/>
      <c r="E132" s="177">
        <v>2</v>
      </c>
      <c r="F132" s="177"/>
    </row>
    <row r="133" spans="1:6" ht="26.25" x14ac:dyDescent="0.25">
      <c r="A133" s="3" t="s">
        <v>249</v>
      </c>
      <c r="B133" s="5" t="s">
        <v>250</v>
      </c>
      <c r="C133" s="2" t="s">
        <v>149</v>
      </c>
      <c r="D133" s="180"/>
      <c r="E133" s="177">
        <v>79.5</v>
      </c>
      <c r="F133" s="177"/>
    </row>
    <row r="134" spans="1:6" ht="39" x14ac:dyDescent="0.25">
      <c r="A134" s="3" t="s">
        <v>251</v>
      </c>
      <c r="B134" s="5" t="s">
        <v>252</v>
      </c>
      <c r="C134" s="2" t="s">
        <v>149</v>
      </c>
      <c r="D134" s="180"/>
      <c r="E134" s="177">
        <v>79.5</v>
      </c>
      <c r="F134" s="177"/>
    </row>
    <row r="135" spans="1:6" ht="15" customHeight="1" x14ac:dyDescent="0.25">
      <c r="A135" s="3" t="s">
        <v>231</v>
      </c>
      <c r="B135" s="5" t="s">
        <v>253</v>
      </c>
      <c r="C135" s="2" t="s">
        <v>149</v>
      </c>
      <c r="D135" s="180"/>
      <c r="E135" s="177"/>
      <c r="F135" s="177"/>
    </row>
    <row r="136" spans="1:6" x14ac:dyDescent="0.25">
      <c r="A136" s="3" t="s">
        <v>233</v>
      </c>
      <c r="B136" s="5" t="s">
        <v>254</v>
      </c>
      <c r="C136" s="2" t="s">
        <v>149</v>
      </c>
      <c r="D136" s="180"/>
      <c r="E136" s="177">
        <v>79.5</v>
      </c>
      <c r="F136" s="177"/>
    </row>
    <row r="137" spans="1:6" ht="39" x14ac:dyDescent="0.25">
      <c r="A137" s="3" t="s">
        <v>255</v>
      </c>
      <c r="B137" s="5" t="s">
        <v>256</v>
      </c>
      <c r="C137" s="2" t="s">
        <v>149</v>
      </c>
      <c r="D137" s="180"/>
      <c r="E137" s="177">
        <v>159</v>
      </c>
      <c r="F137" s="177"/>
    </row>
    <row r="138" spans="1:6" ht="15" customHeight="1" x14ac:dyDescent="0.25">
      <c r="A138" s="3" t="s">
        <v>231</v>
      </c>
      <c r="B138" s="5" t="s">
        <v>257</v>
      </c>
      <c r="C138" s="2" t="s">
        <v>149</v>
      </c>
      <c r="D138" s="180"/>
      <c r="E138" s="177"/>
      <c r="F138" s="177"/>
    </row>
    <row r="139" spans="1:6" ht="15" customHeight="1" x14ac:dyDescent="0.25">
      <c r="A139" s="3" t="s">
        <v>233</v>
      </c>
      <c r="B139" s="5" t="s">
        <v>258</v>
      </c>
      <c r="C139" s="2" t="s">
        <v>149</v>
      </c>
      <c r="D139" s="180"/>
      <c r="E139" s="177">
        <v>159</v>
      </c>
      <c r="F139" s="177"/>
    </row>
    <row r="140" spans="1:6" ht="39" x14ac:dyDescent="0.25">
      <c r="A140" s="3" t="s">
        <v>259</v>
      </c>
      <c r="B140" s="5" t="s">
        <v>260</v>
      </c>
      <c r="C140" s="2" t="s">
        <v>140</v>
      </c>
      <c r="D140" s="180"/>
      <c r="E140" s="177"/>
      <c r="F140" s="177"/>
    </row>
    <row r="141" spans="1:6" ht="15.75" x14ac:dyDescent="0.25">
      <c r="A141" s="3" t="s">
        <v>231</v>
      </c>
      <c r="B141" s="5" t="s">
        <v>261</v>
      </c>
      <c r="C141" s="2" t="s">
        <v>140</v>
      </c>
      <c r="D141" s="180"/>
      <c r="E141" s="177"/>
      <c r="F141" s="177"/>
    </row>
    <row r="142" spans="1:6" ht="15.75" x14ac:dyDescent="0.25">
      <c r="A142" s="3" t="s">
        <v>233</v>
      </c>
      <c r="B142" s="5" t="s">
        <v>262</v>
      </c>
      <c r="C142" s="2" t="s">
        <v>140</v>
      </c>
      <c r="D142" s="180"/>
      <c r="E142" s="177"/>
      <c r="F142" s="177"/>
    </row>
    <row r="143" spans="1:6" ht="26.25" x14ac:dyDescent="0.25">
      <c r="A143" s="3" t="s">
        <v>263</v>
      </c>
      <c r="B143" s="5" t="s">
        <v>264</v>
      </c>
      <c r="C143" s="2" t="s">
        <v>143</v>
      </c>
      <c r="D143" s="180"/>
      <c r="E143" s="177"/>
      <c r="F143" s="177"/>
    </row>
    <row r="144" spans="1:6" ht="15" customHeight="1" x14ac:dyDescent="0.25">
      <c r="A144" s="3" t="s">
        <v>265</v>
      </c>
      <c r="B144" s="5" t="s">
        <v>266</v>
      </c>
      <c r="C144" s="2" t="s">
        <v>143</v>
      </c>
      <c r="D144" s="180"/>
      <c r="E144" s="177"/>
      <c r="F144" s="177"/>
    </row>
    <row r="145" spans="1:6" ht="15" customHeight="1" x14ac:dyDescent="0.25">
      <c r="A145" s="3" t="s">
        <v>231</v>
      </c>
      <c r="B145" s="5" t="s">
        <v>267</v>
      </c>
      <c r="C145" s="2" t="s">
        <v>143</v>
      </c>
      <c r="D145" s="180"/>
      <c r="E145" s="177"/>
      <c r="F145" s="177"/>
    </row>
    <row r="146" spans="1:6" x14ac:dyDescent="0.25">
      <c r="A146" s="3" t="s">
        <v>233</v>
      </c>
      <c r="B146" s="5" t="s">
        <v>268</v>
      </c>
      <c r="C146" s="2" t="s">
        <v>143</v>
      </c>
      <c r="D146" s="180"/>
      <c r="E146" s="177"/>
      <c r="F146" s="177"/>
    </row>
    <row r="147" spans="1:6" ht="39" x14ac:dyDescent="0.25">
      <c r="A147" s="3" t="s">
        <v>269</v>
      </c>
      <c r="B147" s="5" t="s">
        <v>270</v>
      </c>
      <c r="C147" s="2" t="s">
        <v>140</v>
      </c>
      <c r="D147" s="180"/>
      <c r="E147" s="177"/>
      <c r="F147" s="177"/>
    </row>
    <row r="148" spans="1:6" ht="16.5" customHeight="1" x14ac:dyDescent="0.25">
      <c r="A148" s="3" t="s">
        <v>231</v>
      </c>
      <c r="B148" s="5" t="s">
        <v>271</v>
      </c>
      <c r="C148" s="2" t="s">
        <v>140</v>
      </c>
      <c r="D148" s="180"/>
      <c r="E148" s="177"/>
      <c r="F148" s="177"/>
    </row>
    <row r="149" spans="1:6" ht="15.75" x14ac:dyDescent="0.25">
      <c r="A149" s="3" t="s">
        <v>233</v>
      </c>
      <c r="B149" s="5" t="s">
        <v>272</v>
      </c>
      <c r="C149" s="2" t="s">
        <v>140</v>
      </c>
      <c r="D149" s="180"/>
      <c r="E149" s="177"/>
      <c r="F149" s="177"/>
    </row>
    <row r="150" spans="1:6" ht="39" x14ac:dyDescent="0.25">
      <c r="A150" s="3" t="s">
        <v>273</v>
      </c>
      <c r="B150" s="5" t="s">
        <v>274</v>
      </c>
      <c r="C150" s="2" t="s">
        <v>143</v>
      </c>
      <c r="D150" s="180"/>
      <c r="E150" s="177"/>
      <c r="F150" s="177"/>
    </row>
    <row r="151" spans="1:6" ht="15" customHeight="1" x14ac:dyDescent="0.25">
      <c r="A151" s="3" t="s">
        <v>158</v>
      </c>
      <c r="B151" s="5" t="s">
        <v>275</v>
      </c>
      <c r="C151" s="2" t="s">
        <v>143</v>
      </c>
      <c r="D151" s="180"/>
      <c r="E151" s="177"/>
      <c r="F151" s="177"/>
    </row>
    <row r="152" spans="1:6" ht="15" customHeight="1" x14ac:dyDescent="0.25">
      <c r="A152" s="3" t="s">
        <v>159</v>
      </c>
      <c r="B152" s="5" t="s">
        <v>276</v>
      </c>
      <c r="C152" s="2" t="s">
        <v>143</v>
      </c>
      <c r="D152" s="180"/>
      <c r="E152" s="177"/>
      <c r="F152" s="177"/>
    </row>
    <row r="153" spans="1:6" ht="31.5" hidden="1" customHeight="1" x14ac:dyDescent="0.25">
      <c r="A153" s="298" t="s">
        <v>0</v>
      </c>
      <c r="B153" s="298" t="s">
        <v>1</v>
      </c>
      <c r="C153" s="298" t="s">
        <v>116</v>
      </c>
      <c r="D153" s="300" t="s">
        <v>117</v>
      </c>
      <c r="E153" s="301"/>
      <c r="F153" s="302"/>
    </row>
    <row r="154" spans="1:6" ht="38.25" hidden="1" x14ac:dyDescent="0.25">
      <c r="A154" s="299"/>
      <c r="B154" s="299"/>
      <c r="C154" s="299"/>
      <c r="D154" s="178" t="s">
        <v>118</v>
      </c>
      <c r="E154" s="191" t="s">
        <v>119</v>
      </c>
      <c r="F154" s="191" t="s">
        <v>120</v>
      </c>
    </row>
    <row r="155" spans="1:6" hidden="1" x14ac:dyDescent="0.25">
      <c r="A155" s="7">
        <v>1</v>
      </c>
      <c r="B155" s="7">
        <v>2</v>
      </c>
      <c r="C155" s="7">
        <v>3</v>
      </c>
      <c r="D155" s="179">
        <v>4</v>
      </c>
      <c r="E155" s="192">
        <v>5</v>
      </c>
      <c r="F155" s="192">
        <v>6</v>
      </c>
    </row>
    <row r="156" spans="1:6" ht="39" x14ac:dyDescent="0.25">
      <c r="A156" s="3" t="s">
        <v>277</v>
      </c>
      <c r="B156" s="5" t="s">
        <v>278</v>
      </c>
      <c r="C156" s="2" t="s">
        <v>149</v>
      </c>
      <c r="D156" s="180"/>
      <c r="E156" s="177"/>
      <c r="F156" s="177"/>
    </row>
    <row r="157" spans="1:6" ht="15" customHeight="1" x14ac:dyDescent="0.25">
      <c r="A157" s="3" t="s">
        <v>158</v>
      </c>
      <c r="B157" s="5" t="s">
        <v>279</v>
      </c>
      <c r="C157" s="2" t="s">
        <v>149</v>
      </c>
      <c r="D157" s="180"/>
      <c r="E157" s="177"/>
      <c r="F157" s="177"/>
    </row>
    <row r="158" spans="1:6" ht="15" customHeight="1" x14ac:dyDescent="0.25">
      <c r="A158" s="3" t="s">
        <v>159</v>
      </c>
      <c r="B158" s="5" t="s">
        <v>280</v>
      </c>
      <c r="C158" s="2" t="s">
        <v>149</v>
      </c>
      <c r="D158" s="180"/>
      <c r="E158" s="177"/>
      <c r="F158" s="177"/>
    </row>
    <row r="159" spans="1:6" ht="39" x14ac:dyDescent="0.25">
      <c r="A159" s="3" t="s">
        <v>281</v>
      </c>
      <c r="B159" s="5" t="s">
        <v>282</v>
      </c>
      <c r="C159" s="2" t="s">
        <v>140</v>
      </c>
      <c r="D159" s="180"/>
      <c r="E159" s="177"/>
      <c r="F159" s="177"/>
    </row>
    <row r="160" spans="1:6" ht="16.5" customHeight="1" x14ac:dyDescent="0.25">
      <c r="A160" s="3" t="s">
        <v>158</v>
      </c>
      <c r="B160" s="5" t="s">
        <v>283</v>
      </c>
      <c r="C160" s="2" t="s">
        <v>140</v>
      </c>
      <c r="D160" s="180"/>
      <c r="E160" s="177"/>
      <c r="F160" s="177"/>
    </row>
    <row r="161" spans="1:6" ht="16.5" customHeight="1" x14ac:dyDescent="0.25">
      <c r="A161" s="3" t="s">
        <v>159</v>
      </c>
      <c r="B161" s="5" t="s">
        <v>284</v>
      </c>
      <c r="C161" s="2" t="s">
        <v>140</v>
      </c>
      <c r="D161" s="180"/>
      <c r="E161" s="177"/>
      <c r="F161" s="177"/>
    </row>
    <row r="162" spans="1:6" ht="26.25" x14ac:dyDescent="0.25">
      <c r="A162" s="3" t="s">
        <v>285</v>
      </c>
      <c r="B162" s="5" t="s">
        <v>286</v>
      </c>
      <c r="C162" s="2" t="s">
        <v>143</v>
      </c>
      <c r="D162" s="180"/>
      <c r="E162" s="177">
        <v>14</v>
      </c>
      <c r="F162" s="177"/>
    </row>
    <row r="163" spans="1:6" ht="26.25" x14ac:dyDescent="0.25">
      <c r="A163" s="3" t="s">
        <v>287</v>
      </c>
      <c r="B163" s="5" t="s">
        <v>288</v>
      </c>
      <c r="C163" s="2" t="s">
        <v>143</v>
      </c>
      <c r="D163" s="180"/>
      <c r="E163" s="177">
        <v>1</v>
      </c>
      <c r="F163" s="177"/>
    </row>
    <row r="164" spans="1:6" ht="26.25" x14ac:dyDescent="0.25">
      <c r="A164" s="3" t="s">
        <v>289</v>
      </c>
      <c r="B164" s="5" t="s">
        <v>290</v>
      </c>
      <c r="C164" s="2" t="s">
        <v>149</v>
      </c>
      <c r="D164" s="180"/>
      <c r="E164" s="177">
        <v>216.69499999999999</v>
      </c>
      <c r="F164" s="177"/>
    </row>
    <row r="165" spans="1:6" ht="26.25" x14ac:dyDescent="0.25">
      <c r="A165" s="3" t="s">
        <v>291</v>
      </c>
      <c r="B165" s="5" t="s">
        <v>292</v>
      </c>
      <c r="C165" s="2" t="s">
        <v>149</v>
      </c>
      <c r="D165" s="180"/>
      <c r="E165" s="177">
        <v>16.094999999999999</v>
      </c>
      <c r="F165" s="177"/>
    </row>
    <row r="166" spans="1:6" ht="39" x14ac:dyDescent="0.25">
      <c r="A166" s="3" t="s">
        <v>293</v>
      </c>
      <c r="B166" s="5" t="s">
        <v>294</v>
      </c>
      <c r="C166" s="2" t="s">
        <v>149</v>
      </c>
      <c r="D166" s="180"/>
      <c r="E166" s="177"/>
      <c r="F166" s="177"/>
    </row>
    <row r="167" spans="1:6" x14ac:dyDescent="0.25">
      <c r="A167" s="3" t="s">
        <v>168</v>
      </c>
      <c r="B167" s="5" t="s">
        <v>295</v>
      </c>
      <c r="C167" s="2" t="s">
        <v>149</v>
      </c>
      <c r="D167" s="180"/>
      <c r="E167" s="177"/>
      <c r="F167" s="177"/>
    </row>
    <row r="168" spans="1:6" ht="15" customHeight="1" x14ac:dyDescent="0.25">
      <c r="A168" s="3" t="s">
        <v>170</v>
      </c>
      <c r="B168" s="5" t="s">
        <v>296</v>
      </c>
      <c r="C168" s="2" t="s">
        <v>149</v>
      </c>
      <c r="D168" s="180"/>
      <c r="E168" s="177"/>
      <c r="F168" s="177"/>
    </row>
    <row r="169" spans="1:6" ht="26.25" x14ac:dyDescent="0.25">
      <c r="A169" s="3" t="s">
        <v>172</v>
      </c>
      <c r="B169" s="5" t="s">
        <v>297</v>
      </c>
      <c r="C169" s="2" t="s">
        <v>149</v>
      </c>
      <c r="D169" s="180"/>
      <c r="E169" s="177"/>
      <c r="F169" s="177"/>
    </row>
    <row r="170" spans="1:6" ht="26.25" x14ac:dyDescent="0.25">
      <c r="A170" s="3" t="s">
        <v>298</v>
      </c>
      <c r="B170" s="5" t="s">
        <v>299</v>
      </c>
      <c r="C170" s="2" t="s">
        <v>140</v>
      </c>
      <c r="D170" s="180"/>
      <c r="E170" s="177"/>
      <c r="F170" s="177"/>
    </row>
    <row r="171" spans="1:6" ht="26.25" x14ac:dyDescent="0.25">
      <c r="A171" s="3" t="s">
        <v>300</v>
      </c>
      <c r="B171" s="5" t="s">
        <v>301</v>
      </c>
      <c r="C171" s="2" t="s">
        <v>140</v>
      </c>
      <c r="D171" s="180"/>
      <c r="E171" s="177"/>
      <c r="F171" s="177"/>
    </row>
    <row r="172" spans="1:6" ht="39" x14ac:dyDescent="0.25">
      <c r="A172" s="3" t="s">
        <v>302</v>
      </c>
      <c r="B172" s="5" t="s">
        <v>303</v>
      </c>
      <c r="C172" s="2" t="s">
        <v>149</v>
      </c>
      <c r="D172" s="180"/>
      <c r="E172" s="177">
        <v>3515.5</v>
      </c>
      <c r="F172" s="177">
        <v>1450</v>
      </c>
    </row>
    <row r="173" spans="1:6" ht="39" x14ac:dyDescent="0.25">
      <c r="A173" s="3" t="s">
        <v>304</v>
      </c>
      <c r="B173" s="5" t="s">
        <v>305</v>
      </c>
      <c r="C173" s="2" t="s">
        <v>149</v>
      </c>
      <c r="D173" s="180"/>
      <c r="E173" s="177">
        <v>154</v>
      </c>
      <c r="F173" s="177"/>
    </row>
    <row r="174" spans="1:6" ht="39" x14ac:dyDescent="0.25">
      <c r="A174" s="3" t="s">
        <v>306</v>
      </c>
      <c r="B174" s="5" t="s">
        <v>307</v>
      </c>
      <c r="C174" s="2" t="s">
        <v>143</v>
      </c>
      <c r="D174" s="180"/>
      <c r="E174" s="177">
        <v>1</v>
      </c>
      <c r="F174" s="177"/>
    </row>
    <row r="175" spans="1:6" ht="26.25" x14ac:dyDescent="0.25">
      <c r="A175" s="3" t="s">
        <v>308</v>
      </c>
      <c r="B175" s="5" t="s">
        <v>309</v>
      </c>
      <c r="C175" s="2" t="s">
        <v>143</v>
      </c>
      <c r="D175" s="180"/>
      <c r="E175" s="177"/>
      <c r="F175" s="177"/>
    </row>
    <row r="176" spans="1:6" ht="39" x14ac:dyDescent="0.25">
      <c r="A176" s="3" t="s">
        <v>310</v>
      </c>
      <c r="B176" s="5" t="s">
        <v>311</v>
      </c>
      <c r="C176" s="2" t="s">
        <v>143</v>
      </c>
      <c r="D176" s="180"/>
      <c r="E176" s="177"/>
      <c r="F176" s="177"/>
    </row>
    <row r="177" spans="1:6" x14ac:dyDescent="0.25">
      <c r="A177" s="3" t="s">
        <v>312</v>
      </c>
      <c r="B177" s="5" t="s">
        <v>313</v>
      </c>
      <c r="C177" s="2" t="s">
        <v>143</v>
      </c>
      <c r="D177" s="180"/>
      <c r="E177" s="177"/>
      <c r="F177" s="177"/>
    </row>
    <row r="178" spans="1:6" ht="27" hidden="1" customHeight="1" x14ac:dyDescent="0.25">
      <c r="A178" s="298" t="s">
        <v>0</v>
      </c>
      <c r="B178" s="298" t="s">
        <v>1</v>
      </c>
      <c r="C178" s="298" t="s">
        <v>116</v>
      </c>
      <c r="D178" s="300" t="s">
        <v>117</v>
      </c>
      <c r="E178" s="301"/>
      <c r="F178" s="302"/>
    </row>
    <row r="179" spans="1:6" ht="51" hidden="1" x14ac:dyDescent="0.25">
      <c r="A179" s="299"/>
      <c r="B179" s="299"/>
      <c r="C179" s="299"/>
      <c r="D179" s="178" t="s">
        <v>118</v>
      </c>
      <c r="E179" s="191" t="s">
        <v>347</v>
      </c>
      <c r="F179" s="191" t="s">
        <v>120</v>
      </c>
    </row>
    <row r="180" spans="1:6" hidden="1" x14ac:dyDescent="0.25">
      <c r="A180" s="7">
        <v>1</v>
      </c>
      <c r="B180" s="7">
        <v>2</v>
      </c>
      <c r="C180" s="7">
        <v>3</v>
      </c>
      <c r="D180" s="179">
        <v>4</v>
      </c>
      <c r="E180" s="192">
        <v>5</v>
      </c>
      <c r="F180" s="192">
        <v>6</v>
      </c>
    </row>
    <row r="181" spans="1:6" ht="51.75" x14ac:dyDescent="0.25">
      <c r="A181" s="3" t="s">
        <v>314</v>
      </c>
      <c r="B181" s="5" t="s">
        <v>315</v>
      </c>
      <c r="C181" s="2" t="s">
        <v>149</v>
      </c>
      <c r="D181" s="180"/>
      <c r="E181" s="177">
        <v>2260</v>
      </c>
      <c r="F181" s="177"/>
    </row>
    <row r="182" spans="1:6" ht="26.25" x14ac:dyDescent="0.25">
      <c r="A182" s="3" t="s">
        <v>316</v>
      </c>
      <c r="B182" s="5" t="s">
        <v>317</v>
      </c>
      <c r="C182" s="2" t="s">
        <v>149</v>
      </c>
      <c r="D182" s="180"/>
      <c r="E182" s="177"/>
      <c r="F182" s="177"/>
    </row>
    <row r="183" spans="1:6" ht="51.75" x14ac:dyDescent="0.25">
      <c r="A183" s="3" t="s">
        <v>318</v>
      </c>
      <c r="B183" s="5" t="s">
        <v>319</v>
      </c>
      <c r="C183" s="2" t="s">
        <v>149</v>
      </c>
      <c r="D183" s="180"/>
      <c r="E183" s="177"/>
      <c r="F183" s="177"/>
    </row>
    <row r="184" spans="1:6" ht="51.75" x14ac:dyDescent="0.25">
      <c r="A184" s="3" t="s">
        <v>320</v>
      </c>
      <c r="B184" s="5" t="s">
        <v>321</v>
      </c>
      <c r="C184" s="2" t="s">
        <v>149</v>
      </c>
      <c r="D184" s="180"/>
      <c r="E184" s="177"/>
      <c r="F184" s="177"/>
    </row>
    <row r="185" spans="1:6" ht="39" x14ac:dyDescent="0.25">
      <c r="A185" s="3" t="s">
        <v>322</v>
      </c>
      <c r="B185" s="5" t="s">
        <v>323</v>
      </c>
      <c r="C185" s="2" t="s">
        <v>149</v>
      </c>
      <c r="D185" s="180"/>
      <c r="E185" s="177"/>
      <c r="F185" s="177"/>
    </row>
    <row r="186" spans="1:6" x14ac:dyDescent="0.25">
      <c r="A186" s="3" t="s">
        <v>324</v>
      </c>
      <c r="B186" s="5" t="s">
        <v>325</v>
      </c>
      <c r="C186" s="2" t="s">
        <v>149</v>
      </c>
      <c r="D186" s="180"/>
      <c r="E186" s="177"/>
      <c r="F186" s="177"/>
    </row>
    <row r="187" spans="1:6" ht="39" x14ac:dyDescent="0.25">
      <c r="A187" s="3" t="s">
        <v>326</v>
      </c>
      <c r="B187" s="5" t="s">
        <v>327</v>
      </c>
      <c r="C187" s="2" t="s">
        <v>149</v>
      </c>
      <c r="D187" s="180"/>
      <c r="E187" s="177"/>
      <c r="F187" s="177"/>
    </row>
    <row r="188" spans="1:6" ht="26.25" x14ac:dyDescent="0.25">
      <c r="A188" s="3" t="s">
        <v>328</v>
      </c>
      <c r="B188" s="5" t="s">
        <v>329</v>
      </c>
      <c r="C188" s="2" t="s">
        <v>143</v>
      </c>
      <c r="D188" s="180"/>
      <c r="E188" s="177">
        <v>37</v>
      </c>
      <c r="F188" s="177">
        <v>4</v>
      </c>
    </row>
    <row r="189" spans="1:6" ht="15" customHeight="1" x14ac:dyDescent="0.25">
      <c r="A189" s="3" t="s">
        <v>330</v>
      </c>
      <c r="B189" s="5" t="s">
        <v>331</v>
      </c>
      <c r="C189" s="2" t="s">
        <v>143</v>
      </c>
      <c r="D189" s="180"/>
      <c r="E189" s="177"/>
      <c r="F189" s="177"/>
    </row>
    <row r="190" spans="1:6" ht="39" x14ac:dyDescent="0.25">
      <c r="A190" s="3" t="s">
        <v>332</v>
      </c>
      <c r="B190" s="5" t="s">
        <v>333</v>
      </c>
      <c r="C190" s="2" t="s">
        <v>143</v>
      </c>
      <c r="D190" s="180"/>
      <c r="E190" s="177"/>
      <c r="F190" s="177"/>
    </row>
    <row r="191" spans="1:6" ht="26.25" x14ac:dyDescent="0.25">
      <c r="A191" s="3" t="s">
        <v>334</v>
      </c>
      <c r="B191" s="5" t="s">
        <v>335</v>
      </c>
      <c r="C191" s="2" t="s">
        <v>143</v>
      </c>
      <c r="D191" s="180"/>
      <c r="E191" s="177">
        <v>1</v>
      </c>
      <c r="F191" s="177"/>
    </row>
    <row r="192" spans="1:6" ht="39" x14ac:dyDescent="0.25">
      <c r="A192" s="3" t="s">
        <v>336</v>
      </c>
      <c r="B192" s="5" t="s">
        <v>337</v>
      </c>
      <c r="C192" s="2" t="s">
        <v>123</v>
      </c>
      <c r="D192" s="180"/>
      <c r="E192" s="177"/>
      <c r="F192" s="177"/>
    </row>
    <row r="193" spans="1:6" ht="26.25" x14ac:dyDescent="0.25">
      <c r="A193" s="3" t="s">
        <v>338</v>
      </c>
      <c r="B193" s="5" t="s">
        <v>339</v>
      </c>
      <c r="C193" s="2" t="s">
        <v>149</v>
      </c>
      <c r="D193" s="180"/>
      <c r="E193" s="177">
        <v>1521</v>
      </c>
      <c r="F193" s="177"/>
    </row>
    <row r="194" spans="1:6" ht="26.25" x14ac:dyDescent="0.25">
      <c r="A194" s="3" t="s">
        <v>340</v>
      </c>
      <c r="B194" s="5" t="s">
        <v>341</v>
      </c>
      <c r="C194" s="2" t="s">
        <v>143</v>
      </c>
      <c r="D194" s="180"/>
      <c r="E194" s="177"/>
      <c r="F194" s="177"/>
    </row>
    <row r="195" spans="1:6" x14ac:dyDescent="0.25">
      <c r="A195" s="3" t="s">
        <v>342</v>
      </c>
      <c r="B195" s="5" t="s">
        <v>343</v>
      </c>
      <c r="C195" s="2" t="s">
        <v>143</v>
      </c>
      <c r="D195" s="180"/>
      <c r="E195" s="177"/>
      <c r="F195" s="177"/>
    </row>
    <row r="196" spans="1:6" x14ac:dyDescent="0.25">
      <c r="A196" s="3" t="s">
        <v>344</v>
      </c>
      <c r="B196" s="5" t="s">
        <v>345</v>
      </c>
      <c r="C196" s="2" t="s">
        <v>143</v>
      </c>
      <c r="D196" s="180"/>
      <c r="E196" s="177"/>
      <c r="F196" s="177"/>
    </row>
  </sheetData>
  <mergeCells count="40">
    <mergeCell ref="A30:F30"/>
    <mergeCell ref="A5:F5"/>
    <mergeCell ref="A29:F29"/>
    <mergeCell ref="A33:A34"/>
    <mergeCell ref="B33:B34"/>
    <mergeCell ref="C33:C34"/>
    <mergeCell ref="D33:F33"/>
    <mergeCell ref="A1:F1"/>
    <mergeCell ref="A2:F2"/>
    <mergeCell ref="A4:F4"/>
    <mergeCell ref="A3:F3"/>
    <mergeCell ref="A6:A7"/>
    <mergeCell ref="B6:B7"/>
    <mergeCell ref="C6:C7"/>
    <mergeCell ref="D6:F6"/>
    <mergeCell ref="A178:A179"/>
    <mergeCell ref="B178:B179"/>
    <mergeCell ref="C178:C179"/>
    <mergeCell ref="D178:F178"/>
    <mergeCell ref="A153:A154"/>
    <mergeCell ref="B153:B154"/>
    <mergeCell ref="C153:C154"/>
    <mergeCell ref="D153:F153"/>
    <mergeCell ref="A126:A127"/>
    <mergeCell ref="B126:B127"/>
    <mergeCell ref="C126:C127"/>
    <mergeCell ref="D126:F126"/>
    <mergeCell ref="A101:A102"/>
    <mergeCell ref="B101:B102"/>
    <mergeCell ref="C101:C102"/>
    <mergeCell ref="D101:F101"/>
    <mergeCell ref="A78:A79"/>
    <mergeCell ref="B78:B79"/>
    <mergeCell ref="C78:C79"/>
    <mergeCell ref="D78:F78"/>
    <mergeCell ref="A32:F32"/>
    <mergeCell ref="B56:B57"/>
    <mergeCell ref="A56:A57"/>
    <mergeCell ref="C56:C57"/>
    <mergeCell ref="D56:F56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9"/>
  <sheetViews>
    <sheetView view="pageBreakPreview" zoomScale="60" zoomScaleNormal="80" workbookViewId="0">
      <pane ySplit="7" topLeftCell="A8" activePane="bottomLeft" state="frozen"/>
      <selection pane="bottomLeft" activeCell="K27" sqref="K27"/>
    </sheetView>
  </sheetViews>
  <sheetFormatPr defaultRowHeight="15" x14ac:dyDescent="0.25"/>
  <cols>
    <col min="1" max="1" width="41.42578125" customWidth="1"/>
    <col min="3" max="3" width="13.5703125" customWidth="1"/>
    <col min="4" max="4" width="11.5703125" customWidth="1"/>
    <col min="5" max="5" width="15.140625" customWidth="1"/>
    <col min="6" max="6" width="16.5703125" customWidth="1"/>
    <col min="7" max="7" width="13.28515625" customWidth="1"/>
    <col min="8" max="8" width="16.42578125" customWidth="1"/>
    <col min="9" max="9" width="12.28515625" customWidth="1"/>
    <col min="10" max="10" width="12.42578125" customWidth="1"/>
    <col min="11" max="11" width="12.85546875" customWidth="1"/>
    <col min="12" max="12" width="17.5703125" customWidth="1"/>
    <col min="13" max="13" width="16.140625" customWidth="1"/>
    <col min="14" max="14" width="14.42578125" customWidth="1"/>
    <col min="15" max="15" width="14" customWidth="1"/>
    <col min="17" max="17" width="11.28515625" customWidth="1"/>
  </cols>
  <sheetData>
    <row r="1" spans="1:15" ht="15.75" x14ac:dyDescent="0.25">
      <c r="A1" s="306" t="s">
        <v>351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</row>
    <row r="2" spans="1:15" ht="15.75" x14ac:dyDescent="0.25">
      <c r="A2" s="306" t="s">
        <v>352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</row>
    <row r="3" spans="1:15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x14ac:dyDescent="0.25">
      <c r="A4" s="9"/>
      <c r="B4" s="9"/>
      <c r="C4" s="9"/>
      <c r="D4" s="9"/>
      <c r="E4" s="9"/>
      <c r="F4" s="9"/>
      <c r="G4" s="312" t="s">
        <v>353</v>
      </c>
      <c r="H4" s="312"/>
      <c r="I4" s="312"/>
      <c r="J4" s="312"/>
      <c r="K4" s="312"/>
      <c r="L4" s="312"/>
      <c r="M4" s="312"/>
      <c r="N4" s="312"/>
      <c r="O4" s="312"/>
    </row>
    <row r="5" spans="1:15" ht="49.5" customHeight="1" x14ac:dyDescent="0.25">
      <c r="A5" s="298" t="s">
        <v>354</v>
      </c>
      <c r="B5" s="304" t="s">
        <v>1</v>
      </c>
      <c r="C5" s="304" t="s">
        <v>362</v>
      </c>
      <c r="D5" s="304" t="s">
        <v>355</v>
      </c>
      <c r="E5" s="304" t="s">
        <v>359</v>
      </c>
      <c r="F5" s="313" t="s">
        <v>363</v>
      </c>
      <c r="G5" s="315"/>
      <c r="H5" s="313" t="s">
        <v>356</v>
      </c>
      <c r="I5" s="314"/>
      <c r="J5" s="314"/>
      <c r="K5" s="315"/>
      <c r="L5" s="313" t="s">
        <v>357</v>
      </c>
      <c r="M5" s="314"/>
      <c r="N5" s="314"/>
      <c r="O5" s="315"/>
    </row>
    <row r="6" spans="1:15" ht="85.5" customHeight="1" x14ac:dyDescent="0.25">
      <c r="A6" s="299"/>
      <c r="B6" s="305"/>
      <c r="C6" s="305"/>
      <c r="D6" s="305"/>
      <c r="E6" s="305"/>
      <c r="F6" s="6" t="s">
        <v>43</v>
      </c>
      <c r="G6" s="6" t="s">
        <v>361</v>
      </c>
      <c r="H6" s="6" t="s">
        <v>45</v>
      </c>
      <c r="I6" s="6" t="s">
        <v>358</v>
      </c>
      <c r="J6" s="6" t="s">
        <v>360</v>
      </c>
      <c r="K6" s="6" t="s">
        <v>364</v>
      </c>
      <c r="L6" s="6" t="s">
        <v>43</v>
      </c>
      <c r="M6" s="6" t="s">
        <v>361</v>
      </c>
      <c r="N6" s="6" t="s">
        <v>45</v>
      </c>
      <c r="O6" s="6" t="s">
        <v>358</v>
      </c>
    </row>
    <row r="7" spans="1:15" x14ac:dyDescent="0.25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</row>
    <row r="8" spans="1:15" s="16" customFormat="1" ht="84" customHeight="1" x14ac:dyDescent="0.25">
      <c r="A8" s="72" t="s">
        <v>383</v>
      </c>
      <c r="B8" s="73" t="s">
        <v>8</v>
      </c>
      <c r="C8" s="74"/>
      <c r="D8" s="74"/>
      <c r="E8" s="73"/>
      <c r="F8" s="75">
        <f>F9+F22</f>
        <v>1980934.4941499999</v>
      </c>
      <c r="G8" s="75">
        <f>G9+G22</f>
        <v>287426.48420000001</v>
      </c>
      <c r="H8" s="75">
        <f>H9+H18+H22</f>
        <v>16729.29</v>
      </c>
      <c r="I8" s="75">
        <f>I9+I18+I22</f>
        <v>96646.14</v>
      </c>
      <c r="J8" s="75">
        <f>J9+J18+J22</f>
        <v>2805568.4663500004</v>
      </c>
      <c r="K8" s="75">
        <f>K9+K22</f>
        <v>1155668.9447999999</v>
      </c>
      <c r="L8" s="75">
        <f>L9+L22</f>
        <v>1980934.4941499999</v>
      </c>
      <c r="M8" s="75">
        <f>M9+M22</f>
        <v>287426.49420000002</v>
      </c>
      <c r="N8" s="75">
        <f>N9+N18+N22</f>
        <v>16729.3</v>
      </c>
      <c r="O8" s="75">
        <f>O9+O18+O22</f>
        <v>82848.499999999985</v>
      </c>
    </row>
    <row r="9" spans="1:15" s="16" customFormat="1" ht="38.25" x14ac:dyDescent="0.25">
      <c r="A9" s="72" t="s">
        <v>384</v>
      </c>
      <c r="B9" s="73" t="s">
        <v>8</v>
      </c>
      <c r="C9" s="74"/>
      <c r="D9" s="74"/>
      <c r="E9" s="73"/>
      <c r="F9" s="75">
        <f>SUM(F12:F18)</f>
        <v>1860767.79415</v>
      </c>
      <c r="G9" s="75">
        <f>SUM(G12:G18)</f>
        <v>77229.665900000007</v>
      </c>
      <c r="H9" s="75"/>
      <c r="I9" s="75"/>
      <c r="J9" s="75">
        <f>SUM(J12:J17)</f>
        <v>367301.17700000003</v>
      </c>
      <c r="K9" s="75">
        <f>SUM(K12:K18)</f>
        <v>732588.10649999999</v>
      </c>
      <c r="L9" s="75">
        <f>SUM(L12:L18)</f>
        <v>1860767.79415</v>
      </c>
      <c r="M9" s="75">
        <f>SUM(M12:M18)</f>
        <v>77229.665900000007</v>
      </c>
      <c r="N9" s="74"/>
      <c r="O9" s="74"/>
    </row>
    <row r="10" spans="1:15" s="16" customFormat="1" ht="54.75" customHeight="1" x14ac:dyDescent="0.25">
      <c r="A10" s="76" t="s">
        <v>385</v>
      </c>
      <c r="B10" s="73" t="s">
        <v>11</v>
      </c>
      <c r="C10" s="74"/>
      <c r="D10" s="74"/>
      <c r="E10" s="73"/>
      <c r="F10" s="75">
        <f t="shared" ref="F10:G10" si="0">F9</f>
        <v>1860767.79415</v>
      </c>
      <c r="G10" s="75">
        <f t="shared" si="0"/>
        <v>77229.665900000007</v>
      </c>
      <c r="H10" s="75"/>
      <c r="I10" s="75"/>
      <c r="J10" s="75">
        <f>J9</f>
        <v>367301.17700000003</v>
      </c>
      <c r="K10" s="75">
        <f>K9</f>
        <v>732588.10649999999</v>
      </c>
      <c r="L10" s="75">
        <f t="shared" ref="L10:M10" si="1">L9</f>
        <v>1860767.79415</v>
      </c>
      <c r="M10" s="75">
        <f t="shared" si="1"/>
        <v>77229.665900000007</v>
      </c>
      <c r="N10" s="74"/>
      <c r="O10" s="74"/>
    </row>
    <row r="11" spans="1:15" s="16" customFormat="1" x14ac:dyDescent="0.25">
      <c r="A11" s="76" t="s">
        <v>386</v>
      </c>
      <c r="B11" s="73" t="s">
        <v>12</v>
      </c>
      <c r="C11" s="74"/>
      <c r="D11" s="74"/>
      <c r="E11" s="73"/>
      <c r="F11" s="75"/>
      <c r="G11" s="75"/>
      <c r="H11" s="75"/>
      <c r="I11" s="75"/>
      <c r="J11" s="75"/>
      <c r="K11" s="75"/>
      <c r="L11" s="75"/>
      <c r="M11" s="75"/>
      <c r="N11" s="74"/>
      <c r="O11" s="74"/>
    </row>
    <row r="12" spans="1:15" s="16" customFormat="1" ht="51.75" x14ac:dyDescent="0.25">
      <c r="A12" s="184" t="s">
        <v>387</v>
      </c>
      <c r="B12" s="77" t="s">
        <v>15</v>
      </c>
      <c r="C12" s="185" t="s">
        <v>123</v>
      </c>
      <c r="D12" s="186">
        <v>10.56</v>
      </c>
      <c r="E12" s="183" t="s">
        <v>412</v>
      </c>
      <c r="F12" s="193">
        <f>166700+1316.57915</f>
        <v>168016.57915000001</v>
      </c>
      <c r="G12" s="193">
        <v>15911.11</v>
      </c>
      <c r="H12" s="193"/>
      <c r="I12" s="193"/>
      <c r="J12" s="193">
        <v>341122.049</v>
      </c>
      <c r="K12" s="193">
        <v>182334.03279</v>
      </c>
      <c r="L12" s="193">
        <f t="shared" ref="L12:L17" si="2">F12</f>
        <v>168016.57915000001</v>
      </c>
      <c r="M12" s="193">
        <v>15911.11</v>
      </c>
      <c r="N12" s="78"/>
      <c r="O12" s="78"/>
    </row>
    <row r="13" spans="1:15" s="16" customFormat="1" ht="51.75" x14ac:dyDescent="0.25">
      <c r="A13" s="184" t="s">
        <v>468</v>
      </c>
      <c r="B13" s="77" t="s">
        <v>17</v>
      </c>
      <c r="C13" s="78" t="s">
        <v>391</v>
      </c>
      <c r="D13" s="195" t="s">
        <v>469</v>
      </c>
      <c r="E13" s="77" t="s">
        <v>413</v>
      </c>
      <c r="F13" s="79">
        <f>12968+275202</f>
        <v>288170</v>
      </c>
      <c r="G13" s="79">
        <f>1236.144+4668.91</f>
        <v>5905.0540000000001</v>
      </c>
      <c r="H13" s="79"/>
      <c r="I13" s="79"/>
      <c r="J13" s="79">
        <v>9172.634</v>
      </c>
      <c r="K13" s="79">
        <f>27699.44854+5905.0588</f>
        <v>33604.507340000004</v>
      </c>
      <c r="L13" s="79">
        <f t="shared" si="2"/>
        <v>288170</v>
      </c>
      <c r="M13" s="79">
        <f>G13</f>
        <v>5905.0540000000001</v>
      </c>
      <c r="N13" s="78"/>
      <c r="O13" s="78"/>
    </row>
    <row r="14" spans="1:15" s="16" customFormat="1" ht="56.25" customHeight="1" x14ac:dyDescent="0.25">
      <c r="A14" s="184" t="s">
        <v>470</v>
      </c>
      <c r="B14" s="77" t="s">
        <v>18</v>
      </c>
      <c r="C14" s="78" t="s">
        <v>391</v>
      </c>
      <c r="D14" s="195" t="s">
        <v>471</v>
      </c>
      <c r="E14" s="77" t="s">
        <v>413</v>
      </c>
      <c r="F14" s="79">
        <v>277600</v>
      </c>
      <c r="G14" s="79">
        <v>16952.311000000002</v>
      </c>
      <c r="H14" s="79"/>
      <c r="I14" s="79"/>
      <c r="J14" s="79">
        <v>17006.493999999999</v>
      </c>
      <c r="K14" s="79">
        <f>277143.33138+16952.311</f>
        <v>294095.64237999998</v>
      </c>
      <c r="L14" s="79">
        <f t="shared" si="2"/>
        <v>277600</v>
      </c>
      <c r="M14" s="79">
        <f>G14</f>
        <v>16952.311000000002</v>
      </c>
      <c r="N14" s="78"/>
      <c r="O14" s="78"/>
    </row>
    <row r="15" spans="1:15" s="16" customFormat="1" ht="51.75" x14ac:dyDescent="0.25">
      <c r="A15" s="184" t="s">
        <v>472</v>
      </c>
      <c r="B15" s="77" t="s">
        <v>20</v>
      </c>
      <c r="C15" s="78" t="s">
        <v>391</v>
      </c>
      <c r="D15" s="195" t="s">
        <v>473</v>
      </c>
      <c r="E15" s="77" t="s">
        <v>413</v>
      </c>
      <c r="F15" s="79">
        <v>317930.989</v>
      </c>
      <c r="G15" s="79">
        <v>25781.085200000001</v>
      </c>
      <c r="H15" s="79"/>
      <c r="I15" s="79"/>
      <c r="J15" s="79"/>
      <c r="K15" s="79">
        <f>55678.67379+25781.0852</f>
        <v>81459.758990000002</v>
      </c>
      <c r="L15" s="79">
        <f t="shared" si="2"/>
        <v>317930.989</v>
      </c>
      <c r="M15" s="79">
        <f>G15</f>
        <v>25781.085200000001</v>
      </c>
      <c r="N15" s="78"/>
      <c r="O15" s="78"/>
    </row>
    <row r="16" spans="1:15" s="16" customFormat="1" ht="51.75" x14ac:dyDescent="0.25">
      <c r="A16" s="184" t="s">
        <v>474</v>
      </c>
      <c r="B16" s="77" t="s">
        <v>21</v>
      </c>
      <c r="C16" s="78" t="s">
        <v>391</v>
      </c>
      <c r="D16" s="195" t="s">
        <v>475</v>
      </c>
      <c r="E16" s="77" t="s">
        <v>413</v>
      </c>
      <c r="F16" s="79">
        <v>540214.66899999999</v>
      </c>
      <c r="G16" s="79">
        <v>1425.3109999999999</v>
      </c>
      <c r="H16" s="79"/>
      <c r="I16" s="79"/>
      <c r="J16" s="79"/>
      <c r="K16" s="79">
        <f>10637.922+1425.311</f>
        <v>12063.233</v>
      </c>
      <c r="L16" s="79">
        <f t="shared" si="2"/>
        <v>540214.66899999999</v>
      </c>
      <c r="M16" s="79">
        <f>G16</f>
        <v>1425.3109999999999</v>
      </c>
      <c r="N16" s="78"/>
      <c r="O16" s="78"/>
    </row>
    <row r="17" spans="1:15" s="16" customFormat="1" ht="39" x14ac:dyDescent="0.25">
      <c r="A17" s="184" t="s">
        <v>476</v>
      </c>
      <c r="B17" s="77" t="s">
        <v>23</v>
      </c>
      <c r="C17" s="78" t="s">
        <v>391</v>
      </c>
      <c r="D17" s="195" t="s">
        <v>477</v>
      </c>
      <c r="E17" s="77" t="s">
        <v>478</v>
      </c>
      <c r="F17" s="79">
        <v>156785.66099999999</v>
      </c>
      <c r="G17" s="79">
        <v>11254.7947</v>
      </c>
      <c r="H17" s="79"/>
      <c r="I17" s="79"/>
      <c r="J17" s="79"/>
      <c r="K17" s="79">
        <f>8217.8967+11254.7947</f>
        <v>19472.6914</v>
      </c>
      <c r="L17" s="79">
        <f t="shared" si="2"/>
        <v>156785.66099999999</v>
      </c>
      <c r="M17" s="79">
        <f>G17</f>
        <v>11254.7947</v>
      </c>
      <c r="N17" s="78"/>
      <c r="O17" s="78"/>
    </row>
    <row r="18" spans="1:15" s="16" customFormat="1" ht="40.5" hidden="1" customHeight="1" x14ac:dyDescent="0.25">
      <c r="A18" s="76" t="s">
        <v>388</v>
      </c>
      <c r="B18" s="73" t="s">
        <v>24</v>
      </c>
      <c r="C18" s="74"/>
      <c r="D18" s="74"/>
      <c r="E18" s="73"/>
      <c r="F18" s="75">
        <f>F19+F21+F20</f>
        <v>112049.89599999999</v>
      </c>
      <c r="G18" s="75">
        <f>G19+G21+G20</f>
        <v>0</v>
      </c>
      <c r="H18" s="75"/>
      <c r="I18" s="75"/>
      <c r="J18" s="75">
        <f>J19</f>
        <v>1925946.80535</v>
      </c>
      <c r="K18" s="75">
        <f>K19+K21+K20</f>
        <v>109558.2406</v>
      </c>
      <c r="L18" s="75">
        <f>L19+L21+L20</f>
        <v>112049.89599999999</v>
      </c>
      <c r="M18" s="75">
        <f>M19+M21+M20</f>
        <v>0</v>
      </c>
      <c r="N18" s="74"/>
      <c r="O18" s="74"/>
    </row>
    <row r="19" spans="1:15" s="16" customFormat="1" ht="51.75" x14ac:dyDescent="0.25">
      <c r="A19" s="184" t="s">
        <v>389</v>
      </c>
      <c r="B19" s="77" t="s">
        <v>25</v>
      </c>
      <c r="C19" s="78" t="s">
        <v>391</v>
      </c>
      <c r="D19" s="80" t="s">
        <v>479</v>
      </c>
      <c r="E19" s="77" t="s">
        <v>412</v>
      </c>
      <c r="F19" s="79">
        <v>112049.89599999999</v>
      </c>
      <c r="G19" s="79"/>
      <c r="H19" s="79"/>
      <c r="I19" s="79"/>
      <c r="J19" s="79">
        <v>1925946.80535</v>
      </c>
      <c r="K19" s="79">
        <v>109558.2406</v>
      </c>
      <c r="L19" s="79">
        <f>F19</f>
        <v>112049.89599999999</v>
      </c>
      <c r="M19" s="79"/>
      <c r="N19" s="78"/>
      <c r="O19" s="78"/>
    </row>
    <row r="20" spans="1:15" s="16" customFormat="1" hidden="1" x14ac:dyDescent="0.25">
      <c r="A20" s="184"/>
      <c r="B20" s="77"/>
      <c r="C20" s="185"/>
      <c r="D20" s="186"/>
      <c r="E20" s="183"/>
      <c r="F20" s="193"/>
      <c r="G20" s="193"/>
      <c r="H20" s="193"/>
      <c r="I20" s="193"/>
      <c r="J20" s="193"/>
      <c r="K20" s="193"/>
      <c r="L20" s="193"/>
      <c r="M20" s="79"/>
      <c r="N20" s="78"/>
      <c r="O20" s="78"/>
    </row>
    <row r="21" spans="1:15" s="16" customFormat="1" hidden="1" x14ac:dyDescent="0.25">
      <c r="A21" s="184"/>
      <c r="B21" s="77"/>
      <c r="C21" s="78"/>
      <c r="D21" s="195"/>
      <c r="E21" s="77"/>
      <c r="F21" s="79"/>
      <c r="G21" s="79"/>
      <c r="H21" s="79"/>
      <c r="I21" s="79"/>
      <c r="J21" s="79"/>
      <c r="K21" s="79"/>
      <c r="L21" s="79"/>
      <c r="M21" s="79"/>
      <c r="N21" s="78"/>
      <c r="O21" s="78"/>
    </row>
    <row r="22" spans="1:15" s="16" customFormat="1" ht="38.25" x14ac:dyDescent="0.25">
      <c r="A22" s="72" t="s">
        <v>390</v>
      </c>
      <c r="B22" s="73" t="s">
        <v>28</v>
      </c>
      <c r="C22" s="74"/>
      <c r="D22" s="74"/>
      <c r="E22" s="73"/>
      <c r="F22" s="75">
        <f t="shared" ref="F22:O22" si="3">SUM(F23:F29)</f>
        <v>120166.7</v>
      </c>
      <c r="G22" s="75">
        <f t="shared" si="3"/>
        <v>210196.81830000001</v>
      </c>
      <c r="H22" s="75">
        <f t="shared" si="3"/>
        <v>16729.29</v>
      </c>
      <c r="I22" s="75">
        <f t="shared" si="3"/>
        <v>96646.14</v>
      </c>
      <c r="J22" s="75">
        <f t="shared" si="3"/>
        <v>512320.48399999994</v>
      </c>
      <c r="K22" s="75">
        <f t="shared" si="3"/>
        <v>423080.83829999994</v>
      </c>
      <c r="L22" s="75">
        <f t="shared" si="3"/>
        <v>120166.7</v>
      </c>
      <c r="M22" s="75">
        <f t="shared" si="3"/>
        <v>210196.82830000002</v>
      </c>
      <c r="N22" s="75">
        <f t="shared" si="3"/>
        <v>16729.3</v>
      </c>
      <c r="O22" s="75">
        <f t="shared" si="3"/>
        <v>82848.499999999985</v>
      </c>
    </row>
    <row r="23" spans="1:15" s="16" customFormat="1" ht="51.75" x14ac:dyDescent="0.25">
      <c r="A23" s="184" t="s">
        <v>480</v>
      </c>
      <c r="B23" s="77" t="s">
        <v>30</v>
      </c>
      <c r="C23" s="78" t="s">
        <v>391</v>
      </c>
      <c r="D23" s="195" t="s">
        <v>481</v>
      </c>
      <c r="E23" s="77" t="s">
        <v>413</v>
      </c>
      <c r="F23" s="79">
        <v>0</v>
      </c>
      <c r="G23" s="79">
        <v>94792.238299999997</v>
      </c>
      <c r="H23" s="79"/>
      <c r="I23" s="79"/>
      <c r="J23" s="79">
        <v>34229.483999999997</v>
      </c>
      <c r="K23" s="79">
        <v>94792.238299999997</v>
      </c>
      <c r="L23" s="79">
        <v>0</v>
      </c>
      <c r="M23" s="79">
        <v>94792.238299999997</v>
      </c>
      <c r="N23" s="78"/>
      <c r="O23" s="78"/>
    </row>
    <row r="24" spans="1:15" s="16" customFormat="1" ht="51.75" customHeight="1" x14ac:dyDescent="0.25">
      <c r="A24" s="169" t="s">
        <v>414</v>
      </c>
      <c r="B24" s="183" t="s">
        <v>31</v>
      </c>
      <c r="C24" s="185" t="s">
        <v>123</v>
      </c>
      <c r="D24" s="185">
        <v>2.63</v>
      </c>
      <c r="E24" s="183" t="s">
        <v>413</v>
      </c>
      <c r="F24" s="171">
        <v>120166.7</v>
      </c>
      <c r="G24" s="171">
        <v>3788.29</v>
      </c>
      <c r="H24" s="171">
        <v>16729.29</v>
      </c>
      <c r="I24" s="171">
        <v>6795.6</v>
      </c>
      <c r="J24" s="171">
        <v>224003.4</v>
      </c>
      <c r="K24" s="171">
        <v>147479.9</v>
      </c>
      <c r="L24" s="171">
        <v>120166.7</v>
      </c>
      <c r="M24" s="171">
        <v>3788.3</v>
      </c>
      <c r="N24" s="171">
        <v>16729.3</v>
      </c>
      <c r="O24" s="171">
        <v>6795.6</v>
      </c>
    </row>
    <row r="25" spans="1:15" s="16" customFormat="1" ht="57" customHeight="1" x14ac:dyDescent="0.25">
      <c r="A25" s="169" t="s">
        <v>493</v>
      </c>
      <c r="B25" s="183" t="s">
        <v>32</v>
      </c>
      <c r="C25" s="185" t="s">
        <v>123</v>
      </c>
      <c r="D25" s="185">
        <v>1.8</v>
      </c>
      <c r="E25" s="183" t="s">
        <v>412</v>
      </c>
      <c r="F25" s="171"/>
      <c r="G25" s="171">
        <v>65660.19</v>
      </c>
      <c r="H25" s="171"/>
      <c r="I25" s="171">
        <v>32307.4</v>
      </c>
      <c r="J25" s="171">
        <v>150930.5</v>
      </c>
      <c r="K25" s="171">
        <v>97967.6</v>
      </c>
      <c r="L25" s="171"/>
      <c r="M25" s="171">
        <v>65660.19</v>
      </c>
      <c r="N25" s="171"/>
      <c r="O25" s="171">
        <v>32307.4</v>
      </c>
    </row>
    <row r="26" spans="1:15" s="16" customFormat="1" ht="57" customHeight="1" x14ac:dyDescent="0.25">
      <c r="A26" s="169" t="s">
        <v>415</v>
      </c>
      <c r="B26" s="183" t="s">
        <v>33</v>
      </c>
      <c r="C26" s="185" t="s">
        <v>123</v>
      </c>
      <c r="D26" s="185">
        <v>0.46</v>
      </c>
      <c r="E26" s="183" t="s">
        <v>416</v>
      </c>
      <c r="F26" s="171"/>
      <c r="G26" s="171">
        <v>8129.3</v>
      </c>
      <c r="H26" s="171"/>
      <c r="I26" s="171">
        <v>20478.89</v>
      </c>
      <c r="J26" s="171">
        <v>31015.200000000001</v>
      </c>
      <c r="K26" s="171">
        <v>25908.5</v>
      </c>
      <c r="L26" s="171"/>
      <c r="M26" s="171">
        <v>8129.3</v>
      </c>
      <c r="N26" s="171"/>
      <c r="O26" s="171">
        <v>17779.2</v>
      </c>
    </row>
    <row r="27" spans="1:15" s="16" customFormat="1" ht="62.25" customHeight="1" x14ac:dyDescent="0.25">
      <c r="A27" s="172" t="s">
        <v>417</v>
      </c>
      <c r="B27" s="183" t="s">
        <v>34</v>
      </c>
      <c r="C27" s="185" t="s">
        <v>123</v>
      </c>
      <c r="D27" s="185">
        <v>0.52</v>
      </c>
      <c r="E27" s="183" t="s">
        <v>413</v>
      </c>
      <c r="F27" s="171"/>
      <c r="G27" s="171">
        <v>10689.7</v>
      </c>
      <c r="H27" s="171"/>
      <c r="I27" s="171">
        <v>14500.25</v>
      </c>
      <c r="J27" s="171">
        <v>33539.800000000003</v>
      </c>
      <c r="K27" s="171">
        <v>23643</v>
      </c>
      <c r="L27" s="171"/>
      <c r="M27" s="171">
        <v>10689.7</v>
      </c>
      <c r="N27" s="171"/>
      <c r="O27" s="171">
        <v>12953.4</v>
      </c>
    </row>
    <row r="28" spans="1:15" s="16" customFormat="1" ht="44.25" customHeight="1" x14ac:dyDescent="0.25">
      <c r="A28" s="172" t="s">
        <v>418</v>
      </c>
      <c r="B28" s="183" t="s">
        <v>36</v>
      </c>
      <c r="C28" s="185" t="s">
        <v>123</v>
      </c>
      <c r="D28" s="185">
        <v>0.37</v>
      </c>
      <c r="E28" s="183" t="s">
        <v>412</v>
      </c>
      <c r="F28" s="171"/>
      <c r="G28" s="171">
        <v>27137.1</v>
      </c>
      <c r="H28" s="171"/>
      <c r="I28" s="171">
        <v>6152.5</v>
      </c>
      <c r="J28" s="171">
        <v>22190.6</v>
      </c>
      <c r="K28" s="171">
        <v>33289.599999999999</v>
      </c>
      <c r="L28" s="171"/>
      <c r="M28" s="171">
        <v>27137.1</v>
      </c>
      <c r="N28" s="171"/>
      <c r="O28" s="171">
        <v>6152.5</v>
      </c>
    </row>
    <row r="29" spans="1:15" s="16" customFormat="1" ht="42.75" hidden="1" customHeight="1" x14ac:dyDescent="0.25">
      <c r="A29" s="173" t="s">
        <v>486</v>
      </c>
      <c r="B29" s="174" t="s">
        <v>38</v>
      </c>
      <c r="C29" s="170" t="s">
        <v>123</v>
      </c>
      <c r="D29" s="170">
        <v>0.25</v>
      </c>
      <c r="E29" s="175">
        <v>2017</v>
      </c>
      <c r="F29" s="175"/>
      <c r="G29" s="175"/>
      <c r="H29" s="175"/>
      <c r="I29" s="171">
        <v>16411.5</v>
      </c>
      <c r="J29" s="175">
        <v>16411.5</v>
      </c>
      <c r="K29" s="175"/>
      <c r="L29" s="175"/>
      <c r="M29" s="175"/>
      <c r="N29" s="175"/>
      <c r="O29" s="171">
        <v>6860.4</v>
      </c>
    </row>
  </sheetData>
  <mergeCells count="11">
    <mergeCell ref="B5:B6"/>
    <mergeCell ref="A1:O1"/>
    <mergeCell ref="A2:O2"/>
    <mergeCell ref="G4:O4"/>
    <mergeCell ref="A5:A6"/>
    <mergeCell ref="H5:K5"/>
    <mergeCell ref="L5:O5"/>
    <mergeCell ref="F5:G5"/>
    <mergeCell ref="E5:E6"/>
    <mergeCell ref="D5:D6"/>
    <mergeCell ref="C5:C6"/>
  </mergeCells>
  <pageMargins left="0.7" right="0.7" top="0.75" bottom="0.75" header="0.3" footer="0.3"/>
  <pageSetup paperSize="9" scale="55" orientation="landscape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4"/>
  <sheetViews>
    <sheetView tabSelected="1" view="pageBreakPreview" zoomScale="110" zoomScaleNormal="100" zoomScaleSheetLayoutView="110" workbookViewId="0">
      <selection activeCell="D10" sqref="D10:D11"/>
    </sheetView>
  </sheetViews>
  <sheetFormatPr defaultRowHeight="15" x14ac:dyDescent="0.25"/>
  <cols>
    <col min="1" max="1" width="37.42578125" customWidth="1"/>
    <col min="5" max="5" width="11.5703125" customWidth="1"/>
    <col min="7" max="7" width="10.42578125" customWidth="1"/>
    <col min="8" max="8" width="12" customWidth="1"/>
    <col min="9" max="9" width="15.28515625" customWidth="1"/>
    <col min="10" max="10" width="12.85546875" customWidth="1"/>
    <col min="11" max="11" width="14" customWidth="1"/>
  </cols>
  <sheetData>
    <row r="1" spans="1:11" ht="15.75" x14ac:dyDescent="0.25">
      <c r="A1" s="306" t="s">
        <v>365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1" ht="15.75" x14ac:dyDescent="0.25">
      <c r="A2" s="306" t="s">
        <v>366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</row>
    <row r="3" spans="1:1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x14ac:dyDescent="0.25">
      <c r="A4" s="9"/>
      <c r="B4" s="9"/>
      <c r="C4" s="312" t="s">
        <v>353</v>
      </c>
      <c r="D4" s="312"/>
      <c r="E4" s="312"/>
      <c r="F4" s="312"/>
      <c r="G4" s="312"/>
      <c r="H4" s="312"/>
      <c r="I4" s="312"/>
      <c r="J4" s="312"/>
      <c r="K4" s="312"/>
    </row>
    <row r="5" spans="1:11" ht="25.5" customHeight="1" x14ac:dyDescent="0.25">
      <c r="A5" s="310" t="s">
        <v>367</v>
      </c>
      <c r="B5" s="311" t="s">
        <v>1</v>
      </c>
      <c r="C5" s="311" t="s">
        <v>376</v>
      </c>
      <c r="D5" s="311" t="s">
        <v>355</v>
      </c>
      <c r="E5" s="311" t="s">
        <v>368</v>
      </c>
      <c r="F5" s="311" t="s">
        <v>369</v>
      </c>
      <c r="G5" s="311"/>
      <c r="H5" s="311"/>
      <c r="I5" s="311"/>
      <c r="J5" s="311"/>
      <c r="K5" s="304" t="s">
        <v>370</v>
      </c>
    </row>
    <row r="6" spans="1:11" ht="89.25" x14ac:dyDescent="0.25">
      <c r="A6" s="310"/>
      <c r="B6" s="311"/>
      <c r="C6" s="311"/>
      <c r="D6" s="311"/>
      <c r="E6" s="311"/>
      <c r="F6" s="6" t="s">
        <v>371</v>
      </c>
      <c r="G6" s="6" t="s">
        <v>372</v>
      </c>
      <c r="H6" s="6" t="s">
        <v>373</v>
      </c>
      <c r="I6" s="6" t="s">
        <v>374</v>
      </c>
      <c r="J6" s="6" t="s">
        <v>375</v>
      </c>
      <c r="K6" s="305"/>
    </row>
    <row r="7" spans="1:11" x14ac:dyDescent="0.25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</row>
    <row r="8" spans="1:11" s="16" customFormat="1" ht="54.75" customHeight="1" x14ac:dyDescent="0.25">
      <c r="A8" s="181" t="s">
        <v>392</v>
      </c>
      <c r="B8" s="320" t="s">
        <v>8</v>
      </c>
      <c r="C8" s="192" t="s">
        <v>123</v>
      </c>
      <c r="D8" s="192">
        <v>82.8</v>
      </c>
      <c r="E8" s="320" t="s">
        <v>416</v>
      </c>
      <c r="F8" s="192"/>
      <c r="G8" s="192">
        <v>42.027000000000001</v>
      </c>
      <c r="H8" s="192">
        <v>13.683999999999999</v>
      </c>
      <c r="I8" s="192">
        <v>13.683999999999999</v>
      </c>
      <c r="J8" s="192" t="s">
        <v>485</v>
      </c>
      <c r="K8" s="321">
        <v>4740890</v>
      </c>
    </row>
    <row r="9" spans="1:11" s="16" customFormat="1" ht="64.5" customHeight="1" x14ac:dyDescent="0.25">
      <c r="A9" s="181" t="s">
        <v>489</v>
      </c>
      <c r="B9" s="320" t="s">
        <v>11</v>
      </c>
      <c r="C9" s="192" t="s">
        <v>123</v>
      </c>
      <c r="D9" s="192">
        <v>82.8</v>
      </c>
      <c r="E9" s="320" t="s">
        <v>416</v>
      </c>
      <c r="F9" s="192"/>
      <c r="G9" s="192">
        <v>42.027000000000001</v>
      </c>
      <c r="H9" s="192">
        <v>13.683999999999999</v>
      </c>
      <c r="I9" s="192">
        <v>13.683999999999999</v>
      </c>
      <c r="J9" s="192" t="s">
        <v>485</v>
      </c>
      <c r="K9" s="321">
        <v>4740890</v>
      </c>
    </row>
    <row r="10" spans="1:11" s="16" customFormat="1" ht="56.25" customHeight="1" x14ac:dyDescent="0.25">
      <c r="A10" s="184" t="s">
        <v>490</v>
      </c>
      <c r="B10" s="183" t="s">
        <v>12</v>
      </c>
      <c r="C10" s="185" t="s">
        <v>123</v>
      </c>
      <c r="D10" s="186">
        <v>3.1240000000000001</v>
      </c>
      <c r="E10" s="187" t="s">
        <v>412</v>
      </c>
      <c r="F10" s="187"/>
      <c r="G10" s="186"/>
      <c r="H10" s="186">
        <v>3.1240000000000001</v>
      </c>
      <c r="I10" s="186">
        <v>3.1240000000000001</v>
      </c>
      <c r="J10" s="185" t="s">
        <v>485</v>
      </c>
      <c r="K10" s="194">
        <v>2035505.05</v>
      </c>
    </row>
    <row r="11" spans="1:11" s="16" customFormat="1" ht="56.25" customHeight="1" x14ac:dyDescent="0.25">
      <c r="A11" s="184" t="s">
        <v>491</v>
      </c>
      <c r="B11" s="183" t="s">
        <v>15</v>
      </c>
      <c r="C11" s="185" t="s">
        <v>123</v>
      </c>
      <c r="D11" s="186">
        <v>10.56</v>
      </c>
      <c r="E11" s="187" t="s">
        <v>412</v>
      </c>
      <c r="F11" s="187"/>
      <c r="G11" s="186"/>
      <c r="H11" s="186">
        <v>10.56</v>
      </c>
      <c r="I11" s="186">
        <v>10.56</v>
      </c>
      <c r="J11" s="185" t="s">
        <v>485</v>
      </c>
      <c r="K11" s="194">
        <v>523456.08163999999</v>
      </c>
    </row>
    <row r="12" spans="1:11" s="16" customFormat="1" ht="56.25" customHeight="1" x14ac:dyDescent="0.25">
      <c r="A12" s="182" t="s">
        <v>494</v>
      </c>
      <c r="B12" s="320" t="s">
        <v>12</v>
      </c>
      <c r="C12" s="192" t="s">
        <v>123</v>
      </c>
      <c r="D12" s="191" t="s">
        <v>492</v>
      </c>
      <c r="E12" s="322" t="s">
        <v>488</v>
      </c>
      <c r="F12" s="192">
        <v>2.74</v>
      </c>
      <c r="G12" s="192">
        <v>0</v>
      </c>
      <c r="H12" s="192">
        <v>1.8</v>
      </c>
      <c r="I12" s="192">
        <v>1.8</v>
      </c>
      <c r="J12" s="192" t="s">
        <v>483</v>
      </c>
      <c r="K12" s="321">
        <v>248898.1</v>
      </c>
    </row>
    <row r="13" spans="1:11" s="16" customFormat="1" ht="56.25" customHeight="1" x14ac:dyDescent="0.25">
      <c r="A13" s="182" t="s">
        <v>487</v>
      </c>
      <c r="B13" s="320" t="s">
        <v>15</v>
      </c>
      <c r="C13" s="192" t="s">
        <v>123</v>
      </c>
      <c r="D13" s="192">
        <v>0.37</v>
      </c>
      <c r="E13" s="320" t="s">
        <v>412</v>
      </c>
      <c r="F13" s="192">
        <v>0.37</v>
      </c>
      <c r="G13" s="192">
        <v>0</v>
      </c>
      <c r="H13" s="192">
        <v>0.37</v>
      </c>
      <c r="I13" s="192">
        <v>0.37</v>
      </c>
      <c r="J13" s="192" t="s">
        <v>483</v>
      </c>
      <c r="K13" s="321">
        <v>55480.2</v>
      </c>
    </row>
    <row r="15" spans="1:11" x14ac:dyDescent="0.25">
      <c r="A15" s="53" t="s">
        <v>482</v>
      </c>
      <c r="B15" s="54"/>
      <c r="C15" s="54"/>
      <c r="D15" s="54"/>
      <c r="E15" s="54"/>
      <c r="F15" s="54"/>
      <c r="G15" s="54"/>
      <c r="H15" s="53"/>
      <c r="I15" s="53" t="s">
        <v>467</v>
      </c>
      <c r="J15" s="53"/>
      <c r="K15" s="53"/>
    </row>
    <row r="16" spans="1:11" x14ac:dyDescent="0.25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</row>
    <row r="17" spans="1:11" x14ac:dyDescent="0.25">
      <c r="A17" s="317" t="s">
        <v>456</v>
      </c>
      <c r="B17" s="317"/>
      <c r="C17" s="53"/>
      <c r="D17" s="53"/>
      <c r="E17" s="53"/>
      <c r="F17" s="53"/>
      <c r="G17" s="53"/>
      <c r="H17" s="53"/>
      <c r="I17" s="53"/>
      <c r="J17" s="53"/>
      <c r="K17" s="53"/>
    </row>
    <row r="18" spans="1:11" x14ac:dyDescent="0.25">
      <c r="A18" s="317" t="s">
        <v>457</v>
      </c>
      <c r="B18" s="317"/>
      <c r="C18" s="53"/>
      <c r="D18" s="53"/>
      <c r="E18" s="53"/>
      <c r="F18" s="53"/>
      <c r="G18" s="53"/>
      <c r="H18" s="53"/>
      <c r="I18" s="53"/>
      <c r="J18" s="53"/>
      <c r="K18" s="53"/>
    </row>
    <row r="19" spans="1:11" x14ac:dyDescent="0.25">
      <c r="A19" s="317" t="s">
        <v>458</v>
      </c>
      <c r="B19" s="317"/>
      <c r="C19" s="53"/>
      <c r="D19" s="53"/>
      <c r="E19" s="53"/>
      <c r="F19" s="53"/>
      <c r="G19" s="53"/>
      <c r="H19" s="53"/>
      <c r="I19" s="53"/>
      <c r="J19" s="53"/>
      <c r="K19" s="53"/>
    </row>
    <row r="20" spans="1:11" ht="15" customHeight="1" x14ac:dyDescent="0.25">
      <c r="A20" s="317" t="s">
        <v>459</v>
      </c>
      <c r="B20" s="317"/>
      <c r="C20" s="318" t="s">
        <v>460</v>
      </c>
      <c r="D20" s="318"/>
      <c r="E20" s="318"/>
      <c r="F20" s="318"/>
      <c r="G20" s="318"/>
      <c r="H20" s="53"/>
      <c r="I20" s="53"/>
      <c r="J20" s="53"/>
      <c r="K20" s="53"/>
    </row>
    <row r="21" spans="1:11" x14ac:dyDescent="0.25">
      <c r="A21" s="317" t="s">
        <v>461</v>
      </c>
      <c r="B21" s="317"/>
      <c r="C21" s="318"/>
      <c r="D21" s="318"/>
      <c r="E21" s="318"/>
      <c r="F21" s="318"/>
      <c r="G21" s="318"/>
      <c r="H21" s="55"/>
      <c r="I21" s="55"/>
      <c r="J21" s="55"/>
      <c r="K21" s="55"/>
    </row>
    <row r="22" spans="1:11" x14ac:dyDescent="0.25">
      <c r="A22" s="53"/>
      <c r="B22" s="53"/>
      <c r="C22" s="319"/>
      <c r="D22" s="319"/>
      <c r="E22" s="319"/>
      <c r="F22" s="319"/>
      <c r="G22" s="319"/>
      <c r="H22" s="53"/>
      <c r="I22" s="54" t="s">
        <v>462</v>
      </c>
      <c r="J22" s="53"/>
      <c r="K22" s="54"/>
    </row>
    <row r="23" spans="1:11" x14ac:dyDescent="0.25">
      <c r="A23" s="53"/>
      <c r="B23" s="53"/>
      <c r="C23" s="316" t="s">
        <v>463</v>
      </c>
      <c r="D23" s="316"/>
      <c r="E23" s="316"/>
      <c r="F23" s="316"/>
      <c r="G23" s="316"/>
      <c r="H23" s="56"/>
      <c r="I23" s="81" t="s">
        <v>464</v>
      </c>
      <c r="J23" s="56"/>
      <c r="K23" s="56" t="s">
        <v>465</v>
      </c>
    </row>
    <row r="24" spans="1:11" x14ac:dyDescent="0.25">
      <c r="A24" s="53"/>
      <c r="B24" s="53"/>
      <c r="C24" s="53" t="s">
        <v>466</v>
      </c>
      <c r="D24" s="53"/>
      <c r="E24" s="57">
        <v>42409</v>
      </c>
      <c r="F24" s="53"/>
      <c r="G24" s="53"/>
      <c r="H24" s="53"/>
      <c r="I24" s="53"/>
      <c r="J24" s="53"/>
      <c r="K24" s="53"/>
    </row>
  </sheetData>
  <mergeCells count="17">
    <mergeCell ref="A1:K1"/>
    <mergeCell ref="A2:K2"/>
    <mergeCell ref="A5:A6"/>
    <mergeCell ref="B5:B6"/>
    <mergeCell ref="C5:C6"/>
    <mergeCell ref="D5:D6"/>
    <mergeCell ref="E5:E6"/>
    <mergeCell ref="F5:J5"/>
    <mergeCell ref="C4:K4"/>
    <mergeCell ref="K5:K6"/>
    <mergeCell ref="C23:G23"/>
    <mergeCell ref="A17:B17"/>
    <mergeCell ref="A18:B18"/>
    <mergeCell ref="A19:B19"/>
    <mergeCell ref="A20:B20"/>
    <mergeCell ref="C20:G22"/>
    <mergeCell ref="A21:B21"/>
  </mergeCells>
  <pageMargins left="0.7" right="0.7" top="0.75" bottom="0.75" header="0.3" footer="0.3"/>
  <pageSetup paperSize="9" scale="6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стр.1</vt:lpstr>
      <vt:lpstr>стр.2_9_Разд.1_3 (2)</vt:lpstr>
      <vt:lpstr>стр.10_17_Разд.4</vt:lpstr>
      <vt:lpstr>стр.18_Разд.5</vt:lpstr>
      <vt:lpstr>стр.19_Разд.6</vt:lpstr>
      <vt:lpstr>стр.1!Область_печати</vt:lpstr>
      <vt:lpstr>стр.19_Разд.6!Область_печати</vt:lpstr>
      <vt:lpstr>'стр.2_9_Разд.1_3 (2)'!Область_печати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Чепелюк Денис Александрович</dc:creator>
  <cp:lastModifiedBy>Чепелюк Денис Александрович</cp:lastModifiedBy>
  <cp:lastPrinted>2016-02-10T20:44:27Z</cp:lastPrinted>
  <dcterms:created xsi:type="dcterms:W3CDTF">2015-04-15T06:27:26Z</dcterms:created>
  <dcterms:modified xsi:type="dcterms:W3CDTF">2016-02-23T23:56:15Z</dcterms:modified>
</cp:coreProperties>
</file>