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915" windowHeight="12120" activeTab="3"/>
  </bookViews>
  <sheets>
    <sheet name="на 01.02.18" sheetId="1" r:id="rId1"/>
    <sheet name="на 01.03.18" sheetId="2" r:id="rId2"/>
    <sheet name="на 01.04.18" sheetId="3" r:id="rId3"/>
    <sheet name="на 01.05.18" sheetId="4" r:id="rId4"/>
  </sheets>
  <definedNames>
    <definedName name="_xlnm.Print_Area" localSheetId="0">'на 01.02.18'!$A$1:$N$120</definedName>
    <definedName name="_xlnm.Print_Area" localSheetId="1">'на 01.03.18'!$A$1:$N$117</definedName>
    <definedName name="_xlnm.Print_Area" localSheetId="2">'на 01.04.18'!$A$1:$N$117</definedName>
    <definedName name="_xlnm.Print_Area" localSheetId="3">'на 01.05.18'!$A$1:$N$117</definedName>
  </definedNames>
  <calcPr fullCalcOnLoad="1"/>
</workbook>
</file>

<file path=xl/sharedStrings.xml><?xml version="1.0" encoding="utf-8"?>
<sst xmlns="http://schemas.openxmlformats.org/spreadsheetml/2006/main" count="985" uniqueCount="212">
  <si>
    <t>(главный распорядитель бюджетных средств)</t>
  </si>
  <si>
    <t>тыс. рублей</t>
  </si>
  <si>
    <t>№ п/п</t>
  </si>
  <si>
    <t xml:space="preserve">Годовой объем ассигнований </t>
  </si>
  <si>
    <t>Профинансированно в текущем финансовом году</t>
  </si>
  <si>
    <t>Освоенно на отчетную дату (выполнено работ)</t>
  </si>
  <si>
    <t>% технической готовности объекта на отчетную дату</t>
  </si>
  <si>
    <t>Предполагаемая дата ввода объекта в эксплуатацию</t>
  </si>
  <si>
    <t>Фактическая дата ввода объекта в эксплуатацию</t>
  </si>
  <si>
    <t>Примечания*</t>
  </si>
  <si>
    <t xml:space="preserve">* В столбце "Примечание" указывается характеристика выполненных на объекте работ, причины низкого освоения бюджетных средств, причины отставания от календарного графика выполнения работ, причины незаключения (позднего заключения) контракта, наличие разработанной проектной документации, наличие положительного заключения экспертизы пректа и т.д. </t>
  </si>
  <si>
    <t>Руководитель</t>
  </si>
  <si>
    <t>(подпись)</t>
  </si>
  <si>
    <t>(Ф.И.О.)</t>
  </si>
  <si>
    <t>Исполнитель</t>
  </si>
  <si>
    <t>(номер контактного телефона)</t>
  </si>
  <si>
    <t xml:space="preserve">Приложение </t>
  </si>
  <si>
    <t xml:space="preserve">Стоимость работ по государственному (муниципальному) контракту </t>
  </si>
  <si>
    <t>Срок выполнения работ по государственному (муниципальному) контракту</t>
  </si>
  <si>
    <t>Номер, дата государственного (муниципального) контракта, предмет контракта</t>
  </si>
  <si>
    <t>Освоено с начала строительства до 1 января отчетного года</t>
  </si>
  <si>
    <t>сметная стоимость по утвержденной проектной документации (в ценах соответствующих лет) или предполагаемая (предельная) стоимость, либо стоимость приобретения</t>
  </si>
  <si>
    <t>федеральный бюджет</t>
  </si>
  <si>
    <t>краевой бюджет</t>
  </si>
  <si>
    <t>местные бюджеты</t>
  </si>
  <si>
    <t>внебюджетные источники</t>
  </si>
  <si>
    <t>1.</t>
  </si>
  <si>
    <t>1.1.</t>
  </si>
  <si>
    <t>х</t>
  </si>
  <si>
    <t>Итого по главному распорядителю бюджетных средств</t>
  </si>
  <si>
    <t>Наименование государственной программы, подпрограммы, мероприятия (объекта), источника финансирования**</t>
  </si>
  <si>
    <t>** Дополнительно может указываться источник "расходы за счет остатков средств краевого бюджета прошлых лет"</t>
  </si>
  <si>
    <t xml:space="preserve">Информация о реализации краевых инвестиционных мероприятий по состоянию на 01.02.2018 года </t>
  </si>
  <si>
    <t>Министерство транспорта и дорожного строительства Камчатского края</t>
  </si>
  <si>
    <r>
      <t xml:space="preserve">Основное мероприятие 1.3: Проектирование, строительство и реконструкция автомобильных дорог регионального и межмуниципального значения, </t>
    </r>
    <r>
      <rPr>
        <i/>
        <sz val="9"/>
        <rFont val="Times New Roman"/>
        <family val="1"/>
      </rPr>
      <t>в том числе по объектам:</t>
    </r>
  </si>
  <si>
    <t>Государственная программа Камчатского края «Развитие транспортной системы в Камчатском крае»</t>
  </si>
  <si>
    <t>Мероприятие 1.3.3: Реконструкция автомобильной дороги Петропавловск-Камчатский - Мильково на участке км 12 - км 17 (проектные работы)</t>
  </si>
  <si>
    <t xml:space="preserve">Мероприятие 1.3.15: Реконструкция автомобильной дороги Елизово - Паратунка на участке мостового перехода через реку Половинка </t>
  </si>
  <si>
    <t>Мероприятие 1.3.24: Строительство автомобильной дороги Анавгай - Палана на участке км 225 - км 231</t>
  </si>
  <si>
    <t xml:space="preserve">Мероприятие 1.3.29: Строительство автозимника продленного действия Анавгай - Палана на участке км 0 - км 16 </t>
  </si>
  <si>
    <t>Мероприятие 1.3.12: Реконструкция автомобильной дороги Петропавловск-Камчатский - Мильково на участке км 220 - км 230</t>
  </si>
  <si>
    <t>Мероприятие 1.3.14: Реконструкция автомобильной дороги Петропавловск-Камчатский - Мильково на участке км 208 - км 219</t>
  </si>
  <si>
    <t>Мероприятие 1.3.6: Реконструкция автомобильной дороги Петропавловск-Камчатский - Мильково на участке км 171 - км 181</t>
  </si>
  <si>
    <t xml:space="preserve">Мероприятие 1.3.8: Реконструкция автомобильной дороги Петропавловск-Камчатский - Мильково на участке км 181 - 195 </t>
  </si>
  <si>
    <t>I</t>
  </si>
  <si>
    <t>Подпрограмма 1 «Развитие дорожного хозяйства»</t>
  </si>
  <si>
    <t xml:space="preserve">Мероприятие 1.3.4: Реконструкция автомобильной дороги Петропавловск-Камчатский – Мильково  на участке км 12 - км 17 с подъездом к федеральной дороге. 1 этап </t>
  </si>
  <si>
    <t xml:space="preserve">Мероприятие 1.3.33: Строительство причальных сооружений через протоку Озерная в Усть-Камчатском районе Камчатского края (проектные работы) </t>
  </si>
  <si>
    <t xml:space="preserve">Мероприятие 1.3.21: Реконструкция автомобильной дороги Петропавловск-Камчатский - Мильково 40 км - Пиначево с подъездом к п. Раздольный и к базе с/х Заречный на участке км 1 - км 16,4 (проектные работы) </t>
  </si>
  <si>
    <t xml:space="preserve">Мероприятие 1.3.34: Реконструкция автомобильной дороги Начикинский совхоз - Усть-Большерецк - п. Октябрьский с подъездом к пристани Косоево - колхоз им. Октябрьской революции на участке км 0 - км 5 (в том числе проектные работы) </t>
  </si>
  <si>
    <t xml:space="preserve">Мероприятие 1.3.7: Реконструкция автомобильной дороги Петропавловск-Камчатский - Мильково на участке км 181 - км 195 (проектные работы) </t>
  </si>
  <si>
    <t xml:space="preserve">Мероприятие 1.3.23: Строительство автомобильной дороги Анавгай -  Палана на участке км 225 - км 231 (проектные работы) </t>
  </si>
  <si>
    <t xml:space="preserve">Мероприятие 1.3.25: Строительство мостового перехода через р. Тигиль на 224 км автомобильной дороги Анавгай - Палана (проектные работы) </t>
  </si>
  <si>
    <t>Мероприятие 1.3.1: Реконструкция автомобильной дороги подъезд к совхозу Петропавловский на участке км 0 - км 4 (проектные работы)</t>
  </si>
  <si>
    <r>
      <t xml:space="preserve">Основное мероприятие 1.4: Строительство и реконструкция автомобильных дорог, транспортных развязок и мостовых переходов на автомобильных дорогах местного значения, предусматривающие софинансирование из краевого бюджета, </t>
    </r>
    <r>
      <rPr>
        <i/>
        <sz val="9"/>
        <rFont val="Times New Roman"/>
        <family val="1"/>
      </rPr>
      <t>в том числе по объектам:</t>
    </r>
  </si>
  <si>
    <t xml:space="preserve">Мероприятие 1.4.4: Магистраль общегородского значения от поста ГАИ до ул. Академика Королёва с развязкой в микрорайоне Северо-Восток в г. Петропавловске-Камчатском </t>
  </si>
  <si>
    <t xml:space="preserve">Мероприятие 1.4.6: Автомобильная дорога по ул. Ларина с устройством транспортной развязки и водопропускными сооружениями (от остановки "Кольцо по улице Ларина" до пересечения с магистральной улицей в районе перспективной застройки) в городе Петропавловске-Камчатском </t>
  </si>
  <si>
    <t>Мероприятие 1.4.11: Строительство проезда от ул. Ленинградская д. 25 до ул. Ключевская д. 30 в г. Петропавловске-Камчатском</t>
  </si>
  <si>
    <r>
      <rPr>
        <b/>
        <sz val="9"/>
        <rFont val="Times New Roman"/>
        <family val="1"/>
      </rPr>
      <t xml:space="preserve">Основное мероприятие 1.7: Развитие транспортной инфраструктуры ТОР «Камчатка», </t>
    </r>
    <r>
      <rPr>
        <i/>
        <sz val="9"/>
        <rFont val="Times New Roman"/>
        <family val="1"/>
      </rPr>
      <t xml:space="preserve">в том числе по объектам: </t>
    </r>
  </si>
  <si>
    <t>Мероприятие 1.7.5: Строительство линии наружного освещения автомобильной дороги "Подъезд к агропарку" площадка № 3 "Зеленовские озерки" (в том числе разработка проектной документации)</t>
  </si>
  <si>
    <t>2.</t>
  </si>
  <si>
    <t>Подпрограмма 3 «Развитие водного транспорта»</t>
  </si>
  <si>
    <r>
      <rPr>
        <b/>
        <sz val="9"/>
        <rFont val="Times New Roman"/>
        <family val="1"/>
      </rPr>
      <t>Основное мероприятие 3.3: Обновление парка транспортных средств организаций водного транспорта,</t>
    </r>
    <r>
      <rPr>
        <i/>
        <sz val="9"/>
        <rFont val="Times New Roman"/>
        <family val="1"/>
      </rPr>
      <t xml:space="preserve"> в том числе:</t>
    </r>
  </si>
  <si>
    <t>2.1.</t>
  </si>
  <si>
    <t>2.1.1.</t>
  </si>
  <si>
    <t>2.1.2.</t>
  </si>
  <si>
    <t>2.1.3.</t>
  </si>
  <si>
    <t>Мероприятие 1.3.10: Реконструкция автомобильной дороги Петропавловск-Камчатский - Мильково на участке км 195 - км 208</t>
  </si>
  <si>
    <t>1.1.1.</t>
  </si>
  <si>
    <t>1.1.2.</t>
  </si>
  <si>
    <t>1.1.3.</t>
  </si>
  <si>
    <t>Мероприятие 1.3.35: Реконструкция автомобильной дороги Петропавловск-Камчатский - Мильково на участке строительства западного обхода г. Елизово км 27 - км 30 с подъездом к аэропорту (в том числе проектные работы)</t>
  </si>
  <si>
    <t>1.1.4.</t>
  </si>
  <si>
    <t>1.1.5.</t>
  </si>
  <si>
    <t>1.1.6.</t>
  </si>
  <si>
    <t>1.1.7.</t>
  </si>
  <si>
    <t>1.1.8.</t>
  </si>
  <si>
    <t>1.1.9.</t>
  </si>
  <si>
    <t>1.1.10.</t>
  </si>
  <si>
    <t>1.1.11.</t>
  </si>
  <si>
    <t>1.1.12.</t>
  </si>
  <si>
    <t>1.1.13.</t>
  </si>
  <si>
    <t>1.1.14.</t>
  </si>
  <si>
    <t>1.1.15.</t>
  </si>
  <si>
    <t>1.1.16.</t>
  </si>
  <si>
    <t>1.1.17.</t>
  </si>
  <si>
    <t>1.1.18.</t>
  </si>
  <si>
    <t>1.2.</t>
  </si>
  <si>
    <t>1.2.1.</t>
  </si>
  <si>
    <t>1.2.2.</t>
  </si>
  <si>
    <t>1.2.3.</t>
  </si>
  <si>
    <t>1.3.</t>
  </si>
  <si>
    <t>1.3.1.</t>
  </si>
  <si>
    <t>725 448,46 в ценах ПСД</t>
  </si>
  <si>
    <t>Получено заключение эксп.тех.части 1 этапа №41-1-1-3-0064-17 от 22.09.2017, 2 этапа №41-1-1-3-0074-17 от 19.09.2017. Получено заключение достоверности сметной стоимости 1 этапа № 2-1-6-0104-17 от 11.12.17г., 2 этапа № 2-1-6-0105-17 от 14.12.17г. Начало реконструкции возможно при наличии федерального финансирования.</t>
  </si>
  <si>
    <t>Получено заключение эксп.тех.части 1 этапа №41-1-1-3-0077-17 от 16.10.2017, 2 этапа №41-1-1-3-0072-17 от 16.10.2017. Получено заключение достоверности сметной стоимости 1 этапа № 2-1-6-0107-17 от 19.12.17г., 2 этапа № 2-1-6-0103-17 от 06.12.17г. Начало реконструкции возможно при наличии федерального финансирования.</t>
  </si>
  <si>
    <t xml:space="preserve">ГК от 20.09.2016 № 69 </t>
  </si>
  <si>
    <t>ГК заключен 20.09.2016. № 69.  Подрядчик ООО "Устой - М". 
Подготовка территории строительства: очистка полосы отвода, демонтаж существующего обустройства; Устройство земляного полотна 100%; демонтаж существующих труб 100%; Строительство объездных дорог и  водопропускных  МГТ 100%; демонтажные работы по мостам 100%., разборка проезжей части моста 100%. Бетонные работы на опорах мостов Киргуроп, Кижиченок. Устройство дополнительного основания дорожной одежды из С-5- 80%</t>
  </si>
  <si>
    <t xml:space="preserve">ГК от 15.09.2016 № 67 </t>
  </si>
  <si>
    <t>ГК заключен 15.09.2016. № 67.  Подрядчик ООО "Устой - М"
Подготовка территории строительства: очистка полосы отвода, демонтаж существующего обустройства; Устройство объездных дорог - 80%, строительство водопропускных  труб - 11 шт, строительство объездного моста через р. Правая Камчатка. отсыпка земляного полотна-80%.</t>
  </si>
  <si>
    <t xml:space="preserve">ГК от 15.09.2016 № 68 </t>
  </si>
  <si>
    <t>ГК заключен 15.09.2016. № 68.  Подрядчик ООО "Устой - М".  
Подготовка территории строительства: очистка полосы отвода, демонтаж существующего обустройства; Устройство земляного полотна, рабочего слоя земляного полотна; устройство объездных дорог 3 шт, водопропускные трубы 3 шт., строительство временного моста через р. Кашкан</t>
  </si>
  <si>
    <t xml:space="preserve">ГК от 28.09.2016 № 73 </t>
  </si>
  <si>
    <t>ГК заключен 28.09.2016. № 73.  Подрядчик ГУП КК "ДРСУ".  
Подготовка территории строительства: устройство просеки 0 - 16 км, вывозка порубочных остатков., ремонт временного объезда км 1 - км 9, поставка элементов МГТ 32 шт, сборка МГТ 6 шт., устройство МГТ 1 шт. Устройство земляного полотна и разработка выемок 0 - 8 км.</t>
  </si>
  <si>
    <t>329 933,26 в ценах ПСД</t>
  </si>
  <si>
    <t>Получено положительное заключение технической части № 41-1-1-3-0033-17 от 23.05.17г. Получено заключение достоверности сметной стоимости № 1-1-6-0073-17 от 29.09.17г. Начало реконструкции возможно при наличии федерального финансирования.</t>
  </si>
  <si>
    <t xml:space="preserve">ГК от 02.06.2017 № 35 </t>
  </si>
  <si>
    <t>472 876,387 
(I этап)
59 238,45
(II этап)
в ценах ПСД</t>
  </si>
  <si>
    <t>471 381,615
(I этап)
911,456
(II этап)</t>
  </si>
  <si>
    <t>99,68 %
(Iэт.)
1,54%
(II эт.)</t>
  </si>
  <si>
    <t>февраль 2018
(1 этап)
срок не определен
(II этап)</t>
  </si>
  <si>
    <t>Подрядчик ООО "Устой - М", ГК от 02.06.17 №35, срок ввода февраль 2018.                                     
Закончено сооружение конструкций и проезжей части автодорожного и пешеходных мостов, элементов берегоукрепления и покрытия набережной на участке полной замены, звыполнены полностью покрытие дороги, пешеходных тротуаров, закончено обустройство: установка дорожных знаков, горизонтальная разметка, пешеходные ограждения. Наружное освещение дороги и моста выполнено на 80%. 
Проект разделен на два этапа. Получено положительное заключение технической части 2 этапа -  № 41-1-1-3-0099-17 от 26.12.2017. Получено заключение достоверности сметной стоимости 2 этапа - № 41-1-0009-18 от 25.01.2018.</t>
  </si>
  <si>
    <t>396 539,66 в ценах ПСД</t>
  </si>
  <si>
    <t>Получено положительное заключение технической части 1 этапа -  № 41-1-1-3-0013-17 от 03.03.2017. Получено заключение достоверности сметной стоимости 1 этапа - № 1-1-6-0023-17 от 29.05.2017. Начало реконструкции возможно при наличии федерального финансирования.</t>
  </si>
  <si>
    <t xml:space="preserve">ГК от 14.08.2014 № 61 </t>
  </si>
  <si>
    <t xml:space="preserve">ГК от 06.12.2013 № 116 </t>
  </si>
  <si>
    <t>Проектная документация отработана и готова для сдачи в экспертизу  с ценой 5,7 млрд.руб. в ФАУ Главэкспертиза России. Для этого требуется решение, принятое в порядке, установленном соответствующей ФЦП.  Написано письмо в Минтранс Камчатского края № 01/459 от 01.03.2017 о включениии объекта в ФЦП РТС.(Объект на данное время в РТС - не включен)</t>
  </si>
  <si>
    <t xml:space="preserve">ГК от 06.06.2016 № 21 </t>
  </si>
  <si>
    <t>Получено заключение эксп.тех.части 1 этапа №41-1-1-3-0064-17 от 22.09.2017, 2 этапа №41-1-1-3-0074-17 от 19.09.2017. Получено заключение достоверности сметной стоимости 1 этапа № 2-1-6-0104-17 от 11.12.17г., 2 этапа № 2-1-6-0105-17 от 14.12.17г.
В 2018 году осталось выполнить кадастровые работы.</t>
  </si>
  <si>
    <t>Мероприятие 1.3.9: Реконструкция автомобильной дороги Петропавловск-Камчатский - Мильково на участке км 195 - км 208 (проектные работы)</t>
  </si>
  <si>
    <t xml:space="preserve">ГК от 06.06.2016 № 22 </t>
  </si>
  <si>
    <t>679 960,03 в ценах ПСД</t>
  </si>
  <si>
    <t>Получено заключение эксп.тех.части 1 этапа №41-1-1-3-0077-17 от 16.10.2017, 2 этапа №41-1-1-3-0072-17 от 16.10.2017. Получено заключение достоверности сметной стоимости 1 этапа № 2-1-6-0107-17 от 19.12.17г., 2 этапа № 2-1-6-0103-17 от 06.12.17г.
В 2018 году осталось выполнить кадастровые работы.</t>
  </si>
  <si>
    <t xml:space="preserve">ГК от 06.06.2016 № 24 </t>
  </si>
  <si>
    <t>Получено положительное заключение технической части № 41-1-1-3-0033-17 от 23.05.17г. Получено заключение достоверности сметной стоимости № 1-1-6-0073-17 от 29.09.17г.
В 2018 году осталось выполнить кадастровые работы.</t>
  </si>
  <si>
    <t xml:space="preserve">ГК от 06.06.2016 № 25 </t>
  </si>
  <si>
    <t>Получено положительное заключение технической части № 41-1-1-3-0083-17 от 16.11.17г. Получено заключение достоверности сметной стоимости № 41-1-0120-17 от 28.12.17г.
В 2018 году осталось выполнить кадастровые работы.</t>
  </si>
  <si>
    <t xml:space="preserve">ГК от 25.08.2016 № 57 </t>
  </si>
  <si>
    <t>СТУсогласованы в МИНСТРОЕ РОССИИ. ПСД комплектуется для сдачи на проверку.</t>
  </si>
  <si>
    <t xml:space="preserve">ГК от 22.06.2016 № 26 </t>
  </si>
  <si>
    <t>ПСД отправлена на доработку в связи с отсутвием согласований по инженерным сетям.</t>
  </si>
  <si>
    <t xml:space="preserve">ГК от 22.06.2016 № 23 </t>
  </si>
  <si>
    <t>Объект разделен на этапы работ, в соответствии с Протоколом Минтранса КК от 20.04.2017 и соглашением № 1 к Контракту №23 от 06.06.2017г. Получено заключение эксп.тех.части 1 этапа - №41-1-1-3-0089-17 от 28.11.2017, 2 этапа - №41-1-1-3-0085-17 от 22.10.2017, 3 этапа - №41-1-1-3-0093-17 от 08.12.2017. Получено заключение достоверности сметной стоимости по 1 этапу № 41-1-0118-17 от 27.12.2017, по 2 этапу № 41-1-0117-17 от 27.12.2017, по 3 этапу № 41-1-0008-18 от 24.01.2018.</t>
  </si>
  <si>
    <t xml:space="preserve">ГК от 22.01.2018 № 10 </t>
  </si>
  <si>
    <t>ГК на проектные работы заключен 22.01.2018 с ООО «Транснефтегазпроект».</t>
  </si>
  <si>
    <t>А.Ю. Гемаксон</t>
  </si>
  <si>
    <t>М.Н. Антипов</t>
  </si>
  <si>
    <t>42-73-63</t>
  </si>
  <si>
    <t>Контракт от 01.12.2017 №0138200001217000020_238775</t>
  </si>
  <si>
    <t xml:space="preserve">в 2017 году произведена оплата аванса </t>
  </si>
  <si>
    <t xml:space="preserve">Контракт от 29.11.2017 №0138200003117000004_238775; от 18.12.2017 № ИКЗ 172410112433841010100100220013011412
</t>
  </si>
  <si>
    <t xml:space="preserve">размещение конкурсной документации планируется в конце февраля 2018 года </t>
  </si>
  <si>
    <t>ноябрь-декабрь 2020</t>
  </si>
  <si>
    <t>-</t>
  </si>
  <si>
    <t>декабрь 2018</t>
  </si>
  <si>
    <t>06.02.2018 года на сайте закупок Гов.ру размещено извещение о проведении закупки №0138300000418000040. Дата проведения аукциона - 01.03.2018 года, ориентировочная дата заключения контракта 20.03.2018 года</t>
  </si>
  <si>
    <t>В настоящее время идет процедура внесения изменений в инвестиционный перечень и в бюджет ПКГО. После проведения сессии Городской Думы ПКГО и утверждения в бюджете соответствующих изменений, будет проведена процедура организации закупки</t>
  </si>
  <si>
    <t>02.02.2018 года на сайте закупок Гов.ру размещено извещение о проведении закупки №0138300000418000026. Дата проведения аукциона - 01.03.2018 года, ориентировочная дата заключения контракта 20.03.2018 года</t>
  </si>
  <si>
    <t>Мероприятие 3.3.2: Приобретение грузопассажирских барж грузоподъёмностью 40 тонн</t>
  </si>
  <si>
    <t>Мероприятие 3.3.3: Приобретение грузопассажирских барж грузоподъёмностью 20 тонн</t>
  </si>
  <si>
    <t>Мероприятие 3.3.4: Приобретение судов на воздушной подушке</t>
  </si>
  <si>
    <t xml:space="preserve">1 этап -  Получено Положительное заключение тех.части от 03.03.2017г.  и достоверности - от 29.05.2017г. По 2 этапу  - Получено Положительное заключение тех.части от 14.03.2017г. , достоверность от 31.08.2017г.  3-й этап - выполнены основные технические решения. Выполняется вариантное проектирование транспортных узлов. </t>
  </si>
  <si>
    <t>конкурсная документация размещена 28.02.2018 года. 22.03.2018 года состоится аукцион</t>
  </si>
  <si>
    <t xml:space="preserve">Информация о реализации краевых инвестиционных мероприятий по состоянию на 01.03.2018 года </t>
  </si>
  <si>
    <t>ПСД отработана. Ждем утверждения ППТ, ПМТ и сдаем в экспертизу.</t>
  </si>
  <si>
    <t>1 этап -  Получено Положительное заключение тех.части от 03.03.2017г.  и достоверности - от 29.05.2017г. По 2 этапу  - Получено Положительное заключение тех.части от 14.03.2017г. , достоверность от 31.08.2017г.  3-й этап - выполнены основные технические решения. Выполняется вариантное проектирование транспортных узлов. Написано письмо в Минтранс Камчатского края № 08/616 от 16.03.2017 о включениии 3 этапа  в ФЦП РТС (больше 1,5 млрд.). по Протоколу Минтранса КК от 20.04.2017г. 3 этап проектная документация  разбивается на этапы для прохождения экспертизы с ценой менее 1,5 млрд.руб.</t>
  </si>
  <si>
    <t>Объект разделен на этапы работ, в соответствии с Протоколом Минтранса КК от 20.04.2017 и соглашением № 1 к Контракту №23 от 06.06.2017г. Получено заключение эксп.тех.части 1 этапа - №41-1-1-3-0089-17 от 28.11.2017, 2 этапа - №41-1-1-3-0085-17 от 22.10.2017, 3 этапа - №41-1-1-3-0093-17 от 08.12.2017. Получено заключение достоверности сметной стоимости по 1 этапу № 41-1-0118-17 от 27.12.2017, по 2 этапу № 41-1-0117-17 от 27.12.2017, по 3 этапу № 41-1-0008-18 от 24.01.2018. Осталось выполнить кадастровые раюоты.</t>
  </si>
  <si>
    <t>Получено положительное заключение технической части № 41-1-1-3-0033-17 от 23.05.17г. Получено заключение достоверности сметной стоимости № 1-1-6-0073-17 от 29.09.17г. В 2018 году осталось выполнить кадастровые работы.</t>
  </si>
  <si>
    <t xml:space="preserve">ГК заключен 28.09.2016. № 73.  Подрядчик ГУП КК "ДРСУ".  
Подготовка территории строительства: устройство просеки 0 - 16 км, вывозка порубочных остатков., ремонт временного объезда км 1 - км 9, поставка элементов МГТ 32 шт, сборка МГТ 6 шт., устройство МГТ 1 шт. Устройство земполотна- дренирующих, разработка выемки.                                                         Очистка территории строительства – 100%
Земляные работы:  дренирующие грунты – 65%,  скальный грунт – 38%
МГТ: сборка – 16 из 32,  монтаж и обсыпка трубы – 6 из 32 </t>
  </si>
  <si>
    <t>СТУсогласованы в МИНСТРОЕ РОССИИ. ПСД 05.03.2018г. представлена для сдачи в экспертизу, проверяется.</t>
  </si>
  <si>
    <t xml:space="preserve">06.02.2018 на Единой электронной площадке (https://etp.roseltorg.ru) опубликовано извещение о проведении аукциона в электронной форме № 0138300000418000040. 26.02.2018 опубликован протокол рассмотрения единственной заявки на участие в электронном аукционе. Предположитенльначя дата заключения контракта - период с 12 марта по 19 марта 2018 года. </t>
  </si>
  <si>
    <t xml:space="preserve">02.02.2018 на Единой электронной площадке (https://etp.roseltorg.ru) опубликовано извещение о проведении аукциона в электронной форме № 0138300000418000026. 27.02.2018 опубликован протокол рассмотрения единственной заявки на участие в электронном аукционе. Предположительная дата заключения контракта - период с 13 марта по 20 марта 2018 года. </t>
  </si>
  <si>
    <t xml:space="preserve">Информация о реализации краевых инвестиционных мероприятий по состоянию на 01.04.2018 года </t>
  </si>
  <si>
    <t>Мероприятие 1.7.4: Строительство основной дороги туристическо-рекреационного комплекса "Паратунка" (3 км), съездов к участкам (в том числе разработка проектной документации, прохождение государственной экспертизы)</t>
  </si>
  <si>
    <t>№ 0138300001716000004 от 04.07.2016 года</t>
  </si>
  <si>
    <t>1 этап -  Получено Положительное заключение тех.части от 03.03.2017 года  и достоверности - от 29.05.2017 года. По 2 этапу  - Получено Положительное заключение тех.части от 14.03.2017 года, достоверность от 31.08.2017 года. 3-й этап - выполнены основные технические решения. Выполняется вариантное проектирование транспортных узлов. 3 этап проектная документация  разбивается на этапы для прохождения экспертизы с ценой менее 1,5 млрд.руб.</t>
  </si>
  <si>
    <t>Получено положительное заключение технической части 1 этапа -  № 41-1-1-3-0013-17 от 03.03.2017 года. Получено заключение достоверности сметной стоимости 1 этапа - № 1-1-6-0023-17 от 29.05.2017 года. Начало реконструкции возможно при наличии федерального финансирования.</t>
  </si>
  <si>
    <t>Получено заключение эксп.тех.части 1 этапа №41-1-1-3-0064-17 от 22.09.2017 года, 2 этапа №41-1-1-3-0074-17 от 19.09.2017 года. Получено заключение достоверности сметной стоимости 1 этапа № 2-1-6-0104-17 от 11.12.17 года, 2 этапа № 2-1-6-0105-17 от 14.12.2017 года. Начало реконструкции возможно при наличии федерального финансирования.</t>
  </si>
  <si>
    <t>Получено заключение эксп.тех.части 1 этапа №41-1-1-3-0077-17 от 16.10.2017 года, 2 этапа №41-1-1-3-0072-17 от 16.10.2017 год. Получено заключение достоверности сметной стоимости 1 этапа № 2-1-6-0107-17 от 19.12.2017 года, 2 этапа № 2-1-6-0103-17 от 06.12.2017 год.
В 2018 году осталось выполнить кадастровые работы.</t>
  </si>
  <si>
    <t>Получено заключение эксп.тех.части 1 этапа №41-1-1-3-0077-17 от 16.10.2017 год, 2 этапа №41-1-1-3-0072-17 от 16.10.2017 год. Получено заключение достоверности сметной стоимости 1 этапа № 2-1-6-0107-17 от 19.12.2017 год, 2 этапа № 2-1-6-0103-17 от 06.12.2017 года. Начало реконструкции возможно при наличии федерального финансирования.</t>
  </si>
  <si>
    <t>Получено заключение эксп.тех.части 1 этапа №41-1-1-3-0064-17 от 22.09.2017 года, 2 этапа №41-1-1-3-0074-17 от 19.09.2017 года. Получено заключение достоверности сметной стоимости 1 этапа № 2-1-6-0104-17 от 11.12.2017 года, 2 этапа № 2-1-6-0105-17 от 14.12.2017 года.
В 2018 году осталось выполнить кадастровые работы.</t>
  </si>
  <si>
    <t>Объект разделен на этапы работ. Получено заключение эксп.тех.части 1 этапа - №41-1-1-3-0089-17 от 28.11.2017 года, 2 этапа - №41-1-1-3-0085-17 от 22.10.2017 года, 3 этапа - №41-1-1-3-0093-17 от 08.12.2017 года. Получено заключение достоверности сметной стоимости по 1 этапу № 41-1-0118-17 от 27.12.2017 года, по 2 этапу № 41-1-0117-17 от 27.12.2017 года, по 3 этапу № 41-1-0008-18 от 24.01.2018 года. Осталось выполнить кадастровые раюоты.</t>
  </si>
  <si>
    <t>Получено положительное заключение технической части № 41-1-1-3-0033-17 от 23.05.2017 года. Получено заключение достоверности сметной стоимости № 1-1-6-0073-17 от 29.09.2017 года. Начало реконструкции возможно при наличии федерального финансирования.</t>
  </si>
  <si>
    <t>Получено положительное заключение технической части № 41-1-1-3-0033-17 от 23.05.2017 года. Получено заключение достоверности сметной стоимости № 1-1-6-0073-17 от 29.09.2017 года. В 2018 году осталось выполнить кадастровые работы.</t>
  </si>
  <si>
    <t>Получено положительное заключение технической части № 41-1-1-3-0083-17 от 16.11.2017 года. Получено заключение достоверности сметной стоимости № 41-1-0120-17 от 28.12.2017 года.
В 2018 году осталось выполнить кадастровые работы.</t>
  </si>
  <si>
    <t xml:space="preserve">ГК заключен 28.09.2016 № 73.  Подрядчик ГУП КК "ДРСУ".  Подготовка территории строительства: устройство просеки 0 - 16 км, вывозка порубочных остатков., ремонт временного объезда км 1 - км 9, поставка элементов МГТ 32 шт, сборка МГТ 6 шт., устройство МГТ 1 шт. Устройство земполотна- дренирующих, разработка выемки. Очистка территории строительства – 100%. Земляные работы:  дренирующие грунты – 65%,  скальный грунт – 38%
МГТ: сборка – 16 из 32,  монтаж и обсыпка трубы – 6 из 32 </t>
  </si>
  <si>
    <t>СТУсогласованы в МИНСТРОЕ РОССИИ. ПСД 05.03.2018 года представлена для сдачи в экспертизу, проверяется.</t>
  </si>
  <si>
    <t>Согласован план трассы для проведения инженерных изысканий.</t>
  </si>
  <si>
    <t>Проектная документация отработана и готова для сдачи в экспертизу  с ценой 5,7 млрд.руб. в ФАУ Главэкспертиза России. Для этого требуется решение, принятое в порядке, установленном соответствующей ФЦП.  (Объект на данное время в РТС - не включен)</t>
  </si>
  <si>
    <t xml:space="preserve">Разработка ПСД завершена. Получено положительное заключение Госэкспертизы. Оплата будут произведена в апреле 2018 года </t>
  </si>
  <si>
    <t>ГК от 12.03.2018 № 0138300000418000040</t>
  </si>
  <si>
    <t>ноябрь-декабрь 2020 года</t>
  </si>
  <si>
    <t>ГК от 16.03.2018 № 0138300000418000026</t>
  </si>
  <si>
    <t>декабрь 2018 года</t>
  </si>
  <si>
    <t>Изменения в инвестиционный перечень и в бюджет ПКГО внесены. Ориентировочная дата заключения муниципального контракта - май 2018 года.</t>
  </si>
  <si>
    <t>Муниципальный контракт заключен 16.03.2018 года с ООО "Камблаго".</t>
  </si>
  <si>
    <t>ГК заключен 15.09.2016 № 68.  Подрядчик ООО "Устой-М".  
Подготовка территории строительства: очистка полосы отвода, демонтаж существующего обустройства; Устройство земляного полотна, рабочего слоя земляного полотна; устройство объездных дорог 3 шт, водопропускные трубы 3 шт., строительство временного моста через р. Кашкан</t>
  </si>
  <si>
    <t>ГК заключен 20.09.2016 № 69.  Подрядчик ООО "Устой-М". 
Подготовка территории строительства: очистка полосы отвода, демонтаж существующего обустройства; Устройство земляного полотна 100%; демонтаж существующих труб 100%; Строительство объездных дорог и  водопропускных  МГТ 100%; демонтажные работы по мостам 100%., разборка проезжей части моста 100%. Бетонные работы на опорах мостов Киргуроп, Кижиченок. Устройство дополнительного основания дорожной одежды из С-5- 80%</t>
  </si>
  <si>
    <t>ГК заключен 15.09.2016 № 67.  Подрядчик ООО "Устой-М"
Подготовка территории строительства: очистка полосы отвода, демонтаж существующего обустройства; Устройство объездных дорог - 80%, строительство водопропускных  труб - 11 шт, строительство объездного моста через р. Правая Камчатка. отсыпка земляного полотна-80%.</t>
  </si>
  <si>
    <t>Подрядчик ООО "Устой-М", ГК от 02.06.17 № 35, срок ввода февраль 2018 года.                                     
Закончено сооружение конструкций и проезжей части автодорожного и пешеходных мостов, элементов берегоукрепления и покрытия набережной на участке полной замены, звыполнены полностью покрытие дороги, пешеходных тротуаров, закончено обустройство: установка дорожных знаков, горизонтальная разметка, пешеходные ограждения. Наружное освещение дороги и моста выполнено на 80%. 
Проект разделен на два этапа. Получено положительное заключение технической части 2 этапа -  № 41-1-1-3-0099-17 от 26.12.2017 года. Получено заключение достоверности сметной стоимости 2 этапа - № 41-1-0009-18 от 25.01.2018 года.</t>
  </si>
  <si>
    <t>аукцион не состоялся. В апреле 2018 года повторное размещение</t>
  </si>
  <si>
    <t xml:space="preserve">Муниципальный контракт заключен 12.03.2018 года с МУП Петропавловск-Камчатского городского округа "Спецдорремстрой". </t>
  </si>
  <si>
    <t xml:space="preserve">Информация о реализации краевых инвестиционных мероприятий по состоянию на 01.05.2018 года </t>
  </si>
  <si>
    <t>Мероприятие 1.3.44: Реконструкция автомобильной дороги Елизово - Паратунка на участке мостового перехода через реку Половинка. 2 этап - Берегоукрепление, устройство освещения на набережной</t>
  </si>
  <si>
    <t>1.1.19.</t>
  </si>
  <si>
    <t>Сдан этап 3.1. - проектная документация до прохождения экспертизы. ПСД будет сдана в экспертизу при наличии финансирования.</t>
  </si>
  <si>
    <t>1 этап -  Получено Положительное заключение тех.части от 03.03.2017 года и достоверности - от 29.05.2017 года. По 2 этапу - Получено Положительное заключение тех.части от 14.03.2017 года, достоверность от 31.08.2017 года. 3-й этап - выполнены основные технические решения. Выполняется вариантное проектирование транспортных узлов. Написано письмо в Минтранс Камчатского края № 08/616 от 16.03.2017 года о включениии 3 этапа  в ФЦП РТС (больше 1,5 млрд.) по Протоколу Минтранса КК от 20.04.2017 года. 3 этап проектная документация  разбивается на этапы для прохождения экспертизы с ценой менее 1,5 млрд.руб.</t>
  </si>
  <si>
    <t>ГК заключен 20.09.2016. № 69.  Подрядчик ООО "Устой - М".  Подготовка территории строительства: очистка полосы отвода, демонтаж существующего обустройства; Устройство земляного полотна 100%; демонтаж существующих труб 100%; Строительство объездных дорог и  водопропускных  МГТ 100%; демонтажные работы по мостам 100%., разборка проезжей части моста 100%. Бетонные работы на опорах мостов Киргуроп, Кижиченок. Устройство дополнительного основания дорожной одежды из С-5- 80%</t>
  </si>
  <si>
    <t>ГК заключен 15.09.2016 № 68.  Подрядчик ООО "Устой-М". Подготовка территории строительства: очистка полосы отвода, демонтаж существующего обустройства; Устройство земляного полотна, рабочего слоя земляного полотна; устройство объездных дорог 3 шт, водопропускные трубы 3 шт., строительство временного моста через р. Кашкан</t>
  </si>
  <si>
    <t>ГК заключен 15.09.2016. № 67.  Подрядчик ООО "Устой - М". Подготовка территории строительства: очистка полосы отвода, демонтаж существующего обустройства; Устройство объездных дорог - 100%, строительство водопропускных  труб - 11 шт, строительство объездного моста через р. Правая Камчатка. отсыпка земляного полотна-84%.</t>
  </si>
  <si>
    <t xml:space="preserve">Подрядчик ООО "Устой - М", ГК от 02.06.17 № 35, срок ввода февраль 2018 года. Закончено сооружение конструкций и проезжей части автодорожного и пешеходных мостов, элементов берегоукрепления и покрытия набережной на участке полной замены, звыполнены полностью покрытие дороги, пешеходных тротуаров, закончено обустройство: установка дорожных знаков, горизонтальная разметка, пешеходные ограждения. Наружное освещение дороги и моста выполнено на 80%. 
Проект разделен на два этапа. </t>
  </si>
  <si>
    <t>Объект разделен на этапы работ, в соответствии с Протоколом Минтранса КК от 20.04.2017 и соглашением № 1 к Контракту №23 от 06.06.2017г. Получено заключение эксп.тех.части 1 этапа - №41-1-1-3-0089-17 от 28.11.2017, 2 этапа - №41-1-1-3-0085-17 от 22.10.2017, 3 этапа - №41-1-1-3-0093-17 от 08.12.2017. Получено заключение достоверности сметной стоимости по 1 этапу № 41-1-0118-17 от 27.12.2017, по 2 этапу № 41-1-0117-17 от 27.12.2017, по 3 этапу № 41-1-0008-18 от 24.01.2018. Выполнены работы 3 этапа: проектная документация после экспертизы, рабочая документация. Рабочая документация по 3-му этапу принята. Осталист не выполненными кадастровые работы по всем трём этапам.</t>
  </si>
  <si>
    <t>Получено положительное заключение технической части № 41-1-1-3-0083-17 от 16.11.17г. Получено заключение достоверности сметной стоимости № 41-1-0120-17 от 28.12.17г. Выполнены кадастровые работы, ГК исполнен.</t>
  </si>
  <si>
    <t>Получено положительное заключение технической части № 41-1-1-3-0033-17 от 23.05.17 года. Получено заключение достоверности сметной стоимости № 1-1-6-0073-17 от 29.09.2017 года. В 2018 году осталось выполнить кадастровые работы.</t>
  </si>
  <si>
    <t xml:space="preserve">ГК заключен 28.09.2016. № 73.  Подрядчик ГУП КК "ДРСУ".  Подготовка территории строительства: устройство просеки 0 - 16 км, вывозка порубочных остатков., ремонт временного объезда км 1 - км 9, поставка элементов МГТ 32 шт, Устройство земполотна- дренирующих, разработка выемки. Очистка территории строительства – 100%
Земляные работы:  дренирующие грунты – 70%,  скальный грунт – 48%
МГТ: сборка – 18 из 32,  монтаж и обсыпка трубы – 6 из 32 </t>
  </si>
  <si>
    <t>СТУсогласованы в МИНСТРОЕ РОССИИ. ПСД 05.03.2018 года представлена для сдачи в экспертизу, проверяется. Проектная документация после проверки корректируется подрядчиком по перечню замечаний.</t>
  </si>
  <si>
    <t>Согласован план трассы для проведения инженерных изысканий. Выполняются инженерно-полевые изыскания согласно задания Заказчика по согласованным программам инженерных изысканий.</t>
  </si>
  <si>
    <t>62 304,752
в ценах ПСД</t>
  </si>
  <si>
    <t>2019 год</t>
  </si>
  <si>
    <t>Получено положительное заключение технической части 2 этапа - № 41-1-1-3-0099-17 от 26.12.2017 года. Получено заключение достоверности сметной стоимости 2 этапа - № 41-1-0009-18 от 25.01.2018 года.
Аукцион на подрядные работы 21.05.2018 года, НМЦ - 59 181,971 тыс.руб., в том числе 2018 год - 38 927,774 тыс.руб.</t>
  </si>
  <si>
    <t>в 2017 году произведена оплата аванса. Срок поставки 31.08.2018 г. Планируемая дата освоения бюджетных средств сентябрь-октябрь 2018 г.</t>
  </si>
  <si>
    <t>аукцион не состоялся. В мае 2018 года повторное размещение. Планируемая дата заключения контракта - 22.05.2018 г. Освоение аванса - май, июнь 2018 года.</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</si>
</sst>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0.00000"/>
    <numFmt numFmtId="190" formatCode="#,##0.00000_р_."/>
    <numFmt numFmtId="191" formatCode="#,##0.00_р_."/>
    <numFmt numFmtId="192" formatCode="0.0%"/>
    <numFmt numFmtId="193" formatCode="0.0000"/>
    <numFmt numFmtId="194" formatCode="[$-FC19]d\ mmmm\ yyyy\ &quot;г.&quot;"/>
    <numFmt numFmtId="195" formatCode="dd/mm/yy;@"/>
    <numFmt numFmtId="196" formatCode="#,##0.000"/>
  </numFmts>
  <fonts count="71">
    <font>
      <sz val="10"/>
      <name val="Arial"/>
      <family val="0"/>
    </font>
    <font>
      <sz val="8"/>
      <name val="Times New Roman"/>
      <family val="1"/>
    </font>
    <font>
      <sz val="8"/>
      <color indexed="8"/>
      <name val="Times New Roman"/>
      <family val="1"/>
    </font>
    <font>
      <sz val="8"/>
      <color indexed="9"/>
      <name val="Times New Roman"/>
      <family val="1"/>
    </font>
    <font>
      <sz val="8"/>
      <name val="Arial"/>
      <family val="2"/>
    </font>
    <font>
      <sz val="7"/>
      <name val="Arial"/>
      <family val="2"/>
    </font>
    <font>
      <sz val="12"/>
      <color indexed="8"/>
      <name val="Times New Roman"/>
      <family val="1"/>
    </font>
    <font>
      <b/>
      <sz val="8"/>
      <color indexed="8"/>
      <name val="Times New Roman"/>
      <family val="1"/>
    </font>
    <font>
      <b/>
      <sz val="12"/>
      <color indexed="8"/>
      <name val="Times New Roman"/>
      <family val="1"/>
    </font>
    <font>
      <sz val="10"/>
      <name val="Arial Cyr"/>
      <family val="0"/>
    </font>
    <font>
      <b/>
      <sz val="8"/>
      <name val="Times New Roman"/>
      <family val="1"/>
    </font>
    <font>
      <b/>
      <sz val="8"/>
      <name val="Arial"/>
      <family val="2"/>
    </font>
    <font>
      <sz val="6"/>
      <name val="Times New Roman"/>
      <family val="1"/>
    </font>
    <font>
      <sz val="6"/>
      <color indexed="8"/>
      <name val="Times New Roman"/>
      <family val="1"/>
    </font>
    <font>
      <sz val="6"/>
      <name val="Arial"/>
      <family val="2"/>
    </font>
    <font>
      <sz val="10"/>
      <color indexed="8"/>
      <name val="Times New Roman"/>
      <family val="1"/>
    </font>
    <font>
      <sz val="10"/>
      <name val="Times New Roman"/>
      <family val="1"/>
    </font>
    <font>
      <sz val="7"/>
      <color indexed="8"/>
      <name val="Times New Roman"/>
      <family val="1"/>
    </font>
    <font>
      <b/>
      <sz val="6"/>
      <name val="Times New Roman"/>
      <family val="1"/>
    </font>
    <font>
      <u val="single"/>
      <sz val="10"/>
      <color indexed="8"/>
      <name val="Times New Roman"/>
      <family val="1"/>
    </font>
    <font>
      <u val="single"/>
      <sz val="7"/>
      <color indexed="8"/>
      <name val="Times New Roman"/>
      <family val="1"/>
    </font>
    <font>
      <sz val="10"/>
      <name val="Helv"/>
      <family val="0"/>
    </font>
    <font>
      <b/>
      <sz val="6"/>
      <color indexed="8"/>
      <name val="Times New Roman"/>
      <family val="1"/>
    </font>
    <font>
      <b/>
      <sz val="9"/>
      <color indexed="8"/>
      <name val="Times New Roman"/>
      <family val="1"/>
    </font>
    <font>
      <b/>
      <i/>
      <sz val="9"/>
      <color indexed="8"/>
      <name val="Times New Roman"/>
      <family val="1"/>
    </font>
    <font>
      <sz val="9"/>
      <name val="Times New Roman"/>
      <family val="1"/>
    </font>
    <font>
      <sz val="9"/>
      <color indexed="8"/>
      <name val="Times New Roman"/>
      <family val="1"/>
    </font>
    <font>
      <b/>
      <sz val="9"/>
      <name val="Times New Roman"/>
      <family val="1"/>
    </font>
    <font>
      <sz val="11"/>
      <color indexed="8"/>
      <name val="Times New Roman"/>
      <family val="1"/>
    </font>
    <font>
      <sz val="11"/>
      <name val="Arial"/>
      <family val="2"/>
    </font>
    <font>
      <i/>
      <sz val="9"/>
      <name val="Times New Roman"/>
      <family val="1"/>
    </font>
    <font>
      <b/>
      <sz val="10"/>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thin"/>
      <top>
        <color indexed="63"/>
      </top>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medium"/>
      <top style="thin"/>
      <bottom style="thin"/>
    </border>
    <border>
      <left style="thin"/>
      <right style="thin"/>
      <top style="medium"/>
      <bottom>
        <color indexed="63"/>
      </bottom>
    </border>
    <border>
      <left style="thin"/>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thin"/>
      <right style="medium"/>
      <top>
        <color indexed="63"/>
      </top>
      <bottom style="thin"/>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
      <left style="thin"/>
      <right style="medium"/>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0" fillId="0" borderId="0">
      <alignment/>
      <protection/>
    </xf>
    <xf numFmtId="0" fontId="9"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52" fillId="0" borderId="0">
      <alignment/>
      <protection/>
    </xf>
    <xf numFmtId="0" fontId="9" fillId="0" borderId="0">
      <alignment/>
      <protection/>
    </xf>
    <xf numFmtId="0" fontId="52" fillId="0" borderId="0">
      <alignment/>
      <protection/>
    </xf>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0" fontId="68" fillId="0" borderId="9" applyNumberFormat="0" applyFill="0" applyAlignment="0" applyProtection="0"/>
    <xf numFmtId="0" fontId="21" fillId="0" borderId="0">
      <alignment/>
      <protection/>
    </xf>
    <xf numFmtId="0" fontId="6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1" fontId="9"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70" fillId="32" borderId="0" applyNumberFormat="0" applyBorder="0" applyAlignment="0" applyProtection="0"/>
  </cellStyleXfs>
  <cellXfs count="219">
    <xf numFmtId="0" fontId="0" fillId="0" borderId="0" xfId="0" applyAlignment="1">
      <alignment/>
    </xf>
    <xf numFmtId="49" fontId="2" fillId="0" borderId="0" xfId="53" applyNumberFormat="1" applyFont="1" applyAlignment="1">
      <alignment horizontal="center" vertical="center" wrapText="1"/>
      <protection/>
    </xf>
    <xf numFmtId="0" fontId="3" fillId="0" borderId="0" xfId="53" applyNumberFormat="1" applyFont="1" applyAlignment="1">
      <alignment horizontal="center" vertical="center" wrapText="1"/>
      <protection/>
    </xf>
    <xf numFmtId="0" fontId="1" fillId="0" borderId="0" xfId="53" applyFont="1">
      <alignment/>
      <protection/>
    </xf>
    <xf numFmtId="0" fontId="4" fillId="0" borderId="0" xfId="53" applyFont="1">
      <alignment/>
      <protection/>
    </xf>
    <xf numFmtId="0" fontId="5" fillId="0" borderId="0" xfId="53" applyFont="1" applyAlignment="1">
      <alignment horizontal="left" wrapText="1"/>
      <protection/>
    </xf>
    <xf numFmtId="9" fontId="4" fillId="0" borderId="0" xfId="69" applyFont="1" applyAlignment="1">
      <alignment/>
    </xf>
    <xf numFmtId="0" fontId="4" fillId="0" borderId="0" xfId="53" applyNumberFormat="1" applyFont="1">
      <alignment/>
      <protection/>
    </xf>
    <xf numFmtId="0" fontId="2" fillId="0" borderId="0" xfId="53" applyNumberFormat="1" applyFont="1" applyFill="1" applyAlignment="1">
      <alignment horizontal="left" vertical="center" wrapText="1"/>
      <protection/>
    </xf>
    <xf numFmtId="0" fontId="4" fillId="0" borderId="0" xfId="53" applyFont="1" applyFill="1" applyAlignment="1">
      <alignment horizontal="left" wrapText="1"/>
      <protection/>
    </xf>
    <xf numFmtId="0" fontId="7" fillId="0" borderId="0" xfId="53" applyNumberFormat="1" applyFont="1" applyAlignment="1">
      <alignment vertical="center" wrapText="1"/>
      <protection/>
    </xf>
    <xf numFmtId="0" fontId="2" fillId="0" borderId="0" xfId="53" applyNumberFormat="1" applyFont="1" applyAlignment="1">
      <alignment horizontal="center" vertical="center" wrapText="1"/>
      <protection/>
    </xf>
    <xf numFmtId="188" fontId="1" fillId="0" borderId="0" xfId="53" applyNumberFormat="1" applyFont="1">
      <alignment/>
      <protection/>
    </xf>
    <xf numFmtId="189" fontId="4" fillId="0" borderId="0" xfId="53" applyNumberFormat="1" applyFont="1">
      <alignment/>
      <protection/>
    </xf>
    <xf numFmtId="188" fontId="4" fillId="0" borderId="0" xfId="53" applyNumberFormat="1" applyFont="1">
      <alignment/>
      <protection/>
    </xf>
    <xf numFmtId="0" fontId="11" fillId="0" borderId="0" xfId="53" applyFont="1" applyAlignment="1">
      <alignment horizontal="center" vertical="center"/>
      <protection/>
    </xf>
    <xf numFmtId="0" fontId="14" fillId="0" borderId="0" xfId="53" applyFont="1" applyAlignment="1">
      <alignment horizontal="center"/>
      <protection/>
    </xf>
    <xf numFmtId="0" fontId="1" fillId="0" borderId="0" xfId="53" applyFont="1" applyAlignment="1">
      <alignment wrapText="1"/>
      <protection/>
    </xf>
    <xf numFmtId="0" fontId="12" fillId="33" borderId="0" xfId="55" applyFont="1" applyFill="1" applyAlignment="1">
      <alignment wrapText="1"/>
      <protection/>
    </xf>
    <xf numFmtId="0" fontId="13" fillId="0" borderId="0" xfId="55" applyFont="1" applyFill="1" applyAlignment="1">
      <alignment wrapText="1"/>
      <protection/>
    </xf>
    <xf numFmtId="0" fontId="1" fillId="0" borderId="0" xfId="55" applyFont="1" applyFill="1" applyAlignment="1">
      <alignment wrapText="1"/>
      <protection/>
    </xf>
    <xf numFmtId="0" fontId="18" fillId="33" borderId="0" xfId="55" applyFont="1" applyFill="1">
      <alignment/>
      <protection/>
    </xf>
    <xf numFmtId="0" fontId="16" fillId="33" borderId="0" xfId="55" applyFont="1" applyFill="1" applyAlignment="1">
      <alignment wrapText="1"/>
      <protection/>
    </xf>
    <xf numFmtId="0" fontId="15" fillId="0" borderId="0" xfId="55" applyFont="1" applyFill="1" applyAlignment="1">
      <alignment wrapText="1"/>
      <protection/>
    </xf>
    <xf numFmtId="0" fontId="19" fillId="0" borderId="10" xfId="55" applyFont="1" applyFill="1" applyBorder="1" applyAlignment="1">
      <alignment horizontal="center" wrapText="1"/>
      <protection/>
    </xf>
    <xf numFmtId="0" fontId="10" fillId="33" borderId="0" xfId="55" applyFont="1" applyFill="1">
      <alignment/>
      <protection/>
    </xf>
    <xf numFmtId="0" fontId="20" fillId="0" borderId="0" xfId="55" applyFont="1" applyFill="1" applyBorder="1" applyAlignment="1">
      <alignment horizontal="left" wrapText="1"/>
      <protection/>
    </xf>
    <xf numFmtId="0" fontId="15" fillId="0" borderId="0" xfId="55" applyFont="1" applyFill="1" applyBorder="1" applyAlignment="1">
      <alignment wrapText="1"/>
      <protection/>
    </xf>
    <xf numFmtId="49" fontId="15" fillId="0" borderId="0" xfId="55" applyNumberFormat="1" applyFont="1" applyFill="1" applyAlignment="1">
      <alignment horizontal="center" wrapText="1"/>
      <protection/>
    </xf>
    <xf numFmtId="0" fontId="1" fillId="33" borderId="0" xfId="55" applyFont="1" applyFill="1" applyAlignment="1">
      <alignment wrapText="1"/>
      <protection/>
    </xf>
    <xf numFmtId="49" fontId="2" fillId="0" borderId="0" xfId="55" applyNumberFormat="1" applyFont="1" applyFill="1" applyAlignment="1">
      <alignment horizontal="center" wrapText="1"/>
      <protection/>
    </xf>
    <xf numFmtId="189" fontId="2" fillId="0" borderId="0" xfId="55" applyNumberFormat="1" applyFont="1" applyFill="1">
      <alignment/>
      <protection/>
    </xf>
    <xf numFmtId="0" fontId="2" fillId="0" borderId="11" xfId="55" applyFont="1" applyFill="1" applyBorder="1" applyAlignment="1">
      <alignment horizontal="center" wrapText="1"/>
      <protection/>
    </xf>
    <xf numFmtId="0" fontId="2" fillId="0" borderId="0" xfId="55" applyFont="1" applyFill="1" applyBorder="1" applyAlignment="1">
      <alignment horizontal="center" wrapText="1"/>
      <protection/>
    </xf>
    <xf numFmtId="0" fontId="17" fillId="0" borderId="0" xfId="55" applyFont="1" applyFill="1" applyBorder="1" applyAlignment="1">
      <alignment horizontal="left" wrapText="1"/>
      <protection/>
    </xf>
    <xf numFmtId="0" fontId="2" fillId="0" borderId="0" xfId="55" applyFont="1" applyFill="1" applyBorder="1" applyAlignment="1">
      <alignment wrapText="1"/>
      <protection/>
    </xf>
    <xf numFmtId="0" fontId="1" fillId="33" borderId="0" xfId="55" applyFont="1" applyFill="1">
      <alignment/>
      <protection/>
    </xf>
    <xf numFmtId="0" fontId="16" fillId="33" borderId="0" xfId="55" applyFont="1" applyFill="1">
      <alignment/>
      <protection/>
    </xf>
    <xf numFmtId="0" fontId="2" fillId="0" borderId="0" xfId="55" applyFont="1" applyFill="1">
      <alignment/>
      <protection/>
    </xf>
    <xf numFmtId="0" fontId="15" fillId="33" borderId="0" xfId="55" applyFont="1" applyFill="1" applyBorder="1" applyAlignment="1">
      <alignment horizontal="center" wrapText="1"/>
      <protection/>
    </xf>
    <xf numFmtId="0" fontId="15" fillId="33" borderId="0" xfId="55" applyFont="1" applyFill="1" applyAlignment="1">
      <alignment wrapText="1"/>
      <protection/>
    </xf>
    <xf numFmtId="0" fontId="17" fillId="33" borderId="0" xfId="55" applyFont="1" applyFill="1" applyAlignment="1">
      <alignment horizontal="left" wrapText="1"/>
      <protection/>
    </xf>
    <xf numFmtId="0" fontId="15" fillId="33" borderId="0" xfId="55" applyFont="1" applyFill="1" applyAlignment="1">
      <alignment horizontal="right" wrapText="1"/>
      <protection/>
    </xf>
    <xf numFmtId="9" fontId="15" fillId="33" borderId="0" xfId="69" applyFont="1" applyFill="1" applyAlignment="1">
      <alignment wrapText="1"/>
    </xf>
    <xf numFmtId="49" fontId="15" fillId="33" borderId="0" xfId="55" applyNumberFormat="1" applyFont="1" applyFill="1" applyAlignment="1">
      <alignment horizontal="center" wrapText="1"/>
      <protection/>
    </xf>
    <xf numFmtId="0" fontId="2" fillId="33" borderId="11" xfId="55" applyFont="1" applyFill="1" applyBorder="1" applyAlignment="1">
      <alignment horizontal="center" wrapText="1"/>
      <protection/>
    </xf>
    <xf numFmtId="0" fontId="2" fillId="33" borderId="0" xfId="55" applyFont="1" applyFill="1" applyAlignment="1">
      <alignment wrapText="1"/>
      <protection/>
    </xf>
    <xf numFmtId="0" fontId="2" fillId="33" borderId="0" xfId="55" applyFont="1" applyFill="1" applyAlignment="1">
      <alignment horizontal="right" wrapText="1"/>
      <protection/>
    </xf>
    <xf numFmtId="9" fontId="2" fillId="33" borderId="0" xfId="69" applyFont="1" applyFill="1" applyAlignment="1">
      <alignment wrapText="1"/>
    </xf>
    <xf numFmtId="0" fontId="2" fillId="0" borderId="0" xfId="55" applyFont="1" applyFill="1" applyAlignment="1">
      <alignment wrapText="1"/>
      <protection/>
    </xf>
    <xf numFmtId="49" fontId="2" fillId="33" borderId="0" xfId="55" applyNumberFormat="1" applyFont="1" applyFill="1" applyAlignment="1">
      <alignment horizontal="center" wrapText="1"/>
      <protection/>
    </xf>
    <xf numFmtId="0" fontId="2" fillId="0" borderId="0" xfId="55" applyFont="1" applyFill="1" applyAlignment="1">
      <alignment/>
      <protection/>
    </xf>
    <xf numFmtId="0" fontId="24" fillId="0" borderId="12" xfId="53" applyNumberFormat="1" applyFont="1" applyFill="1" applyBorder="1" applyAlignment="1">
      <alignment horizontal="left" vertical="center" wrapText="1"/>
      <protection/>
    </xf>
    <xf numFmtId="0" fontId="26" fillId="0" borderId="12" xfId="53" applyNumberFormat="1" applyFont="1" applyFill="1" applyBorder="1" applyAlignment="1">
      <alignment horizontal="left" vertical="center" wrapText="1"/>
      <protection/>
    </xf>
    <xf numFmtId="189" fontId="16" fillId="0" borderId="12" xfId="53" applyNumberFormat="1" applyFont="1" applyFill="1" applyBorder="1" applyAlignment="1">
      <alignment horizontal="center" vertical="center" wrapText="1"/>
      <protection/>
    </xf>
    <xf numFmtId="0" fontId="25" fillId="0" borderId="12" xfId="53" applyNumberFormat="1" applyFont="1" applyFill="1" applyBorder="1" applyAlignment="1">
      <alignment horizontal="left" vertical="center" wrapText="1"/>
      <protection/>
    </xf>
    <xf numFmtId="0" fontId="29" fillId="0" borderId="0" xfId="53" applyFont="1" applyFill="1" applyAlignment="1">
      <alignment horizontal="left" wrapText="1"/>
      <protection/>
    </xf>
    <xf numFmtId="0" fontId="28" fillId="0" borderId="0" xfId="53" applyNumberFormat="1" applyFont="1" applyFill="1" applyAlignment="1">
      <alignment horizontal="right" vertical="center" wrapText="1"/>
      <protection/>
    </xf>
    <xf numFmtId="0" fontId="25" fillId="0" borderId="12" xfId="53" applyNumberFormat="1" applyFont="1" applyFill="1" applyBorder="1" applyAlignment="1">
      <alignment horizontal="justify" vertical="center" wrapText="1"/>
      <protection/>
    </xf>
    <xf numFmtId="49" fontId="7" fillId="0" borderId="13" xfId="53" applyNumberFormat="1" applyFont="1" applyFill="1" applyBorder="1" applyAlignment="1">
      <alignment horizontal="center" vertical="center" wrapText="1"/>
      <protection/>
    </xf>
    <xf numFmtId="0" fontId="7" fillId="0" borderId="14" xfId="53" applyNumberFormat="1" applyFont="1" applyFill="1" applyBorder="1" applyAlignment="1">
      <alignment horizontal="center" vertical="center" wrapText="1"/>
      <protection/>
    </xf>
    <xf numFmtId="0" fontId="7" fillId="0" borderId="14" xfId="55" applyFont="1" applyFill="1" applyBorder="1" applyAlignment="1">
      <alignment horizontal="center" vertical="center" wrapText="1"/>
      <protection/>
    </xf>
    <xf numFmtId="9" fontId="7" fillId="0" borderId="14" xfId="69" applyFont="1" applyFill="1" applyBorder="1" applyAlignment="1">
      <alignment horizontal="center" vertical="center" wrapText="1"/>
    </xf>
    <xf numFmtId="0" fontId="7" fillId="0" borderId="14" xfId="55" applyNumberFormat="1" applyFont="1" applyFill="1" applyBorder="1" applyAlignment="1">
      <alignment horizontal="center" vertical="center" wrapText="1"/>
      <protection/>
    </xf>
    <xf numFmtId="0" fontId="10" fillId="0" borderId="15" xfId="55" applyNumberFormat="1" applyFont="1" applyFill="1" applyBorder="1" applyAlignment="1">
      <alignment horizontal="center" vertical="center" wrapText="1"/>
      <protection/>
    </xf>
    <xf numFmtId="0" fontId="25" fillId="0" borderId="16" xfId="53" applyNumberFormat="1" applyFont="1" applyFill="1" applyBorder="1" applyAlignment="1">
      <alignment horizontal="left" vertical="center" wrapText="1"/>
      <protection/>
    </xf>
    <xf numFmtId="0" fontId="24" fillId="0" borderId="17" xfId="53" applyNumberFormat="1" applyFont="1" applyFill="1" applyBorder="1" applyAlignment="1">
      <alignment horizontal="justify" vertical="center" wrapText="1"/>
      <protection/>
    </xf>
    <xf numFmtId="189" fontId="16" fillId="0" borderId="17" xfId="53" applyNumberFormat="1" applyFont="1" applyFill="1" applyBorder="1" applyAlignment="1">
      <alignment horizontal="center" vertical="center" wrapText="1"/>
      <protection/>
    </xf>
    <xf numFmtId="49" fontId="22" fillId="0" borderId="18" xfId="53" applyNumberFormat="1" applyFont="1" applyFill="1" applyBorder="1" applyAlignment="1">
      <alignment horizontal="center" vertical="center" wrapText="1"/>
      <protection/>
    </xf>
    <xf numFmtId="0" fontId="22" fillId="0" borderId="16" xfId="53" applyNumberFormat="1" applyFont="1" applyFill="1" applyBorder="1" applyAlignment="1">
      <alignment horizontal="center" vertical="center" wrapText="1"/>
      <protection/>
    </xf>
    <xf numFmtId="49" fontId="22" fillId="0" borderId="16" xfId="53" applyNumberFormat="1" applyFont="1" applyFill="1" applyBorder="1" applyAlignment="1">
      <alignment horizontal="center" vertical="center" wrapText="1"/>
      <protection/>
    </xf>
    <xf numFmtId="0" fontId="22" fillId="0" borderId="19" xfId="53" applyNumberFormat="1" applyFont="1" applyFill="1" applyBorder="1" applyAlignment="1">
      <alignment horizontal="center" vertical="center" wrapText="1"/>
      <protection/>
    </xf>
    <xf numFmtId="189" fontId="16" fillId="0" borderId="12" xfId="53" applyNumberFormat="1" applyFont="1" applyFill="1" applyBorder="1" applyAlignment="1">
      <alignment horizontal="right" vertical="center" wrapText="1"/>
      <protection/>
    </xf>
    <xf numFmtId="189" fontId="16" fillId="0" borderId="16" xfId="53" applyNumberFormat="1" applyFont="1" applyFill="1" applyBorder="1" applyAlignment="1">
      <alignment horizontal="right" vertical="center" wrapText="1"/>
      <protection/>
    </xf>
    <xf numFmtId="189" fontId="31" fillId="0" borderId="17" xfId="53" applyNumberFormat="1" applyFont="1" applyFill="1" applyBorder="1" applyAlignment="1">
      <alignment horizontal="center" vertical="center" wrapText="1"/>
      <protection/>
    </xf>
    <xf numFmtId="189" fontId="31" fillId="0" borderId="12" xfId="53" applyNumberFormat="1" applyFont="1" applyFill="1" applyBorder="1" applyAlignment="1">
      <alignment horizontal="right" vertical="center" wrapText="1"/>
      <protection/>
    </xf>
    <xf numFmtId="0" fontId="24" fillId="0" borderId="20" xfId="53" applyNumberFormat="1" applyFont="1" applyFill="1" applyBorder="1" applyAlignment="1">
      <alignment horizontal="left" vertical="center" wrapText="1"/>
      <protection/>
    </xf>
    <xf numFmtId="189" fontId="31" fillId="0" borderId="20" xfId="53" applyNumberFormat="1" applyFont="1" applyFill="1" applyBorder="1" applyAlignment="1">
      <alignment horizontal="right" vertical="center" wrapText="1"/>
      <protection/>
    </xf>
    <xf numFmtId="0" fontId="23" fillId="0" borderId="17" xfId="53" applyNumberFormat="1" applyFont="1" applyFill="1" applyBorder="1" applyAlignment="1">
      <alignment horizontal="justify" vertical="center" wrapText="1"/>
      <protection/>
    </xf>
    <xf numFmtId="0" fontId="23" fillId="0" borderId="14" xfId="53" applyNumberFormat="1" applyFont="1" applyFill="1" applyBorder="1" applyAlignment="1">
      <alignment horizontal="justify" vertical="center" wrapText="1"/>
      <protection/>
    </xf>
    <xf numFmtId="189" fontId="31" fillId="0" borderId="14" xfId="53" applyNumberFormat="1" applyFont="1" applyFill="1" applyBorder="1" applyAlignment="1">
      <alignment horizontal="center" vertical="center" wrapText="1"/>
      <protection/>
    </xf>
    <xf numFmtId="0" fontId="26" fillId="0" borderId="16" xfId="53" applyNumberFormat="1" applyFont="1" applyFill="1" applyBorder="1" applyAlignment="1">
      <alignment horizontal="left" vertical="center" wrapText="1"/>
      <protection/>
    </xf>
    <xf numFmtId="189" fontId="16" fillId="0" borderId="20" xfId="53" applyNumberFormat="1" applyFont="1" applyFill="1" applyBorder="1" applyAlignment="1">
      <alignment horizontal="right" vertical="center" wrapText="1"/>
      <protection/>
    </xf>
    <xf numFmtId="0" fontId="25" fillId="0" borderId="17" xfId="53" applyNumberFormat="1" applyFont="1" applyFill="1" applyBorder="1" applyAlignment="1">
      <alignment horizontal="justify" vertical="center" wrapText="1"/>
      <protection/>
    </xf>
    <xf numFmtId="0" fontId="27" fillId="0" borderId="14" xfId="53" applyNumberFormat="1" applyFont="1" applyFill="1" applyBorder="1" applyAlignment="1">
      <alignment horizontal="justify" vertical="center" wrapText="1"/>
      <protection/>
    </xf>
    <xf numFmtId="0" fontId="25" fillId="0" borderId="20" xfId="53" applyNumberFormat="1" applyFont="1" applyFill="1" applyBorder="1" applyAlignment="1">
      <alignment horizontal="left" vertical="center" wrapText="1"/>
      <protection/>
    </xf>
    <xf numFmtId="0" fontId="25" fillId="0" borderId="14" xfId="53" applyNumberFormat="1" applyFont="1" applyFill="1" applyBorder="1" applyAlignment="1">
      <alignment horizontal="justify" vertical="center" wrapText="1"/>
      <protection/>
    </xf>
    <xf numFmtId="0" fontId="15" fillId="33" borderId="10" xfId="55" applyFont="1" applyFill="1" applyBorder="1" applyAlignment="1">
      <alignment horizontal="center" wrapText="1"/>
      <protection/>
    </xf>
    <xf numFmtId="189" fontId="16" fillId="0" borderId="14" xfId="53" applyNumberFormat="1" applyFont="1" applyFill="1" applyBorder="1" applyAlignment="1">
      <alignment horizontal="center" vertical="center" wrapText="1"/>
      <protection/>
    </xf>
    <xf numFmtId="0" fontId="15" fillId="0" borderId="0" xfId="55" applyFont="1" applyFill="1" applyAlignment="1">
      <alignment horizontal="center" vertical="center" wrapText="1"/>
      <protection/>
    </xf>
    <xf numFmtId="0" fontId="15" fillId="0" borderId="10" xfId="55" applyFont="1" applyFill="1" applyBorder="1" applyAlignment="1">
      <alignment horizontal="center" wrapText="1"/>
      <protection/>
    </xf>
    <xf numFmtId="49" fontId="2" fillId="0" borderId="0" xfId="53" applyNumberFormat="1" applyFont="1" applyFill="1" applyAlignment="1">
      <alignment horizontal="center" vertical="center" wrapText="1"/>
      <protection/>
    </xf>
    <xf numFmtId="0" fontId="3" fillId="0" borderId="0" xfId="53" applyNumberFormat="1" applyFont="1" applyFill="1" applyAlignment="1">
      <alignment horizontal="center" vertical="center" wrapText="1"/>
      <protection/>
    </xf>
    <xf numFmtId="0" fontId="1" fillId="0" borderId="0" xfId="53" applyFont="1" applyFill="1">
      <alignment/>
      <protection/>
    </xf>
    <xf numFmtId="0" fontId="4" fillId="0" borderId="0" xfId="53" applyFont="1" applyFill="1">
      <alignment/>
      <protection/>
    </xf>
    <xf numFmtId="0" fontId="5" fillId="0" borderId="0" xfId="53" applyFont="1" applyFill="1" applyAlignment="1">
      <alignment horizontal="left" wrapText="1"/>
      <protection/>
    </xf>
    <xf numFmtId="9" fontId="4" fillId="0" borderId="0" xfId="69" applyFont="1" applyFill="1" applyAlignment="1">
      <alignment/>
    </xf>
    <xf numFmtId="0" fontId="4" fillId="0" borderId="0" xfId="53" applyNumberFormat="1" applyFont="1" applyFill="1">
      <alignment/>
      <protection/>
    </xf>
    <xf numFmtId="0" fontId="7" fillId="0" borderId="0" xfId="53" applyNumberFormat="1" applyFont="1" applyFill="1" applyAlignment="1">
      <alignment vertical="center" wrapText="1"/>
      <protection/>
    </xf>
    <xf numFmtId="0" fontId="2" fillId="0" borderId="0" xfId="53" applyNumberFormat="1" applyFont="1" applyFill="1" applyAlignment="1">
      <alignment horizontal="center" vertical="center" wrapText="1"/>
      <protection/>
    </xf>
    <xf numFmtId="188" fontId="1" fillId="0" borderId="0" xfId="53" applyNumberFormat="1" applyFont="1" applyFill="1">
      <alignment/>
      <protection/>
    </xf>
    <xf numFmtId="189" fontId="4" fillId="0" borderId="0" xfId="53" applyNumberFormat="1" applyFont="1" applyFill="1">
      <alignment/>
      <protection/>
    </xf>
    <xf numFmtId="188" fontId="4" fillId="0" borderId="0" xfId="53" applyNumberFormat="1" applyFont="1" applyFill="1">
      <alignment/>
      <protection/>
    </xf>
    <xf numFmtId="0" fontId="11" fillId="0" borderId="0" xfId="53" applyFont="1" applyFill="1" applyAlignment="1">
      <alignment horizontal="center" vertical="center"/>
      <protection/>
    </xf>
    <xf numFmtId="0" fontId="14" fillId="0" borderId="0" xfId="53" applyFont="1" applyFill="1" applyAlignment="1">
      <alignment horizontal="center"/>
      <protection/>
    </xf>
    <xf numFmtId="0" fontId="12" fillId="0" borderId="0" xfId="55" applyFont="1" applyFill="1" applyAlignment="1">
      <alignment wrapText="1"/>
      <protection/>
    </xf>
    <xf numFmtId="0" fontId="18" fillId="0" borderId="0" xfId="55" applyFont="1" applyFill="1">
      <alignment/>
      <protection/>
    </xf>
    <xf numFmtId="0" fontId="16" fillId="0" borderId="0" xfId="55" applyFont="1" applyFill="1" applyAlignment="1">
      <alignment wrapText="1"/>
      <protection/>
    </xf>
    <xf numFmtId="0" fontId="16" fillId="0" borderId="0" xfId="55" applyFont="1" applyFill="1">
      <alignment/>
      <protection/>
    </xf>
    <xf numFmtId="0" fontId="1" fillId="0" borderId="0" xfId="55" applyFont="1" applyFill="1">
      <alignment/>
      <protection/>
    </xf>
    <xf numFmtId="0" fontId="15" fillId="0" borderId="0" xfId="55" applyFont="1" applyFill="1" applyBorder="1" applyAlignment="1">
      <alignment horizontal="center" wrapText="1"/>
      <protection/>
    </xf>
    <xf numFmtId="0" fontId="17" fillId="0" borderId="0" xfId="55" applyFont="1" applyFill="1" applyAlignment="1">
      <alignment horizontal="left" wrapText="1"/>
      <protection/>
    </xf>
    <xf numFmtId="0" fontId="15" fillId="0" borderId="0" xfId="55" applyFont="1" applyFill="1" applyAlignment="1">
      <alignment horizontal="right" wrapText="1"/>
      <protection/>
    </xf>
    <xf numFmtId="9" fontId="15" fillId="0" borderId="0" xfId="69" applyFont="1" applyFill="1" applyAlignment="1">
      <alignment wrapText="1"/>
    </xf>
    <xf numFmtId="0" fontId="2" fillId="0" borderId="0" xfId="55" applyFont="1" applyFill="1" applyAlignment="1">
      <alignment horizontal="right" wrapText="1"/>
      <protection/>
    </xf>
    <xf numFmtId="9" fontId="2" fillId="0" borderId="0" xfId="69" applyFont="1" applyFill="1" applyAlignment="1">
      <alignment wrapText="1"/>
    </xf>
    <xf numFmtId="0" fontId="1" fillId="0" borderId="0" xfId="53" applyFont="1" applyFill="1" applyAlignment="1">
      <alignment wrapText="1"/>
      <protection/>
    </xf>
    <xf numFmtId="189" fontId="27" fillId="34" borderId="20" xfId="53" applyNumberFormat="1" applyFont="1" applyFill="1" applyBorder="1" applyAlignment="1">
      <alignment horizontal="center" vertical="center" wrapText="1"/>
      <protection/>
    </xf>
    <xf numFmtId="189" fontId="27" fillId="34" borderId="21" xfId="53" applyNumberFormat="1" applyFont="1" applyFill="1" applyBorder="1" applyAlignment="1">
      <alignment horizontal="center" vertical="center" wrapText="1"/>
      <protection/>
    </xf>
    <xf numFmtId="49" fontId="1" fillId="34" borderId="22" xfId="0" applyNumberFormat="1" applyFont="1" applyFill="1" applyBorder="1" applyAlignment="1">
      <alignment horizontal="justify" vertical="center" wrapText="1"/>
    </xf>
    <xf numFmtId="0" fontId="15" fillId="0" borderId="10" xfId="55" applyFont="1" applyFill="1" applyBorder="1" applyAlignment="1">
      <alignment horizontal="center" wrapText="1"/>
      <protection/>
    </xf>
    <xf numFmtId="0" fontId="15" fillId="0" borderId="10" xfId="55" applyFont="1" applyFill="1" applyBorder="1" applyAlignment="1">
      <alignment horizontal="center"/>
      <protection/>
    </xf>
    <xf numFmtId="9" fontId="27" fillId="0" borderId="23" xfId="53" applyNumberFormat="1" applyFont="1" applyFill="1" applyBorder="1" applyAlignment="1">
      <alignment horizontal="center" vertical="center" wrapText="1"/>
      <protection/>
    </xf>
    <xf numFmtId="9" fontId="27" fillId="0" borderId="24" xfId="53" applyNumberFormat="1" applyFont="1" applyFill="1" applyBorder="1" applyAlignment="1">
      <alignment horizontal="center" vertical="center" wrapText="1"/>
      <protection/>
    </xf>
    <xf numFmtId="195" fontId="25" fillId="0" borderId="23" xfId="53" applyNumberFormat="1" applyFont="1" applyFill="1" applyBorder="1" applyAlignment="1">
      <alignment horizontal="center" vertical="center" wrapText="1"/>
      <protection/>
    </xf>
    <xf numFmtId="195" fontId="25" fillId="0" borderId="24" xfId="53" applyNumberFormat="1" applyFont="1" applyFill="1" applyBorder="1" applyAlignment="1">
      <alignment horizontal="center" vertical="center" wrapText="1"/>
      <protection/>
    </xf>
    <xf numFmtId="195" fontId="25" fillId="0" borderId="12" xfId="53" applyNumberFormat="1" applyFont="1" applyFill="1" applyBorder="1" applyAlignment="1">
      <alignment horizontal="center" vertical="center" wrapText="1"/>
      <protection/>
    </xf>
    <xf numFmtId="195" fontId="25" fillId="0" borderId="25" xfId="53" applyNumberFormat="1" applyFont="1" applyFill="1" applyBorder="1" applyAlignment="1">
      <alignment horizontal="center" vertical="center" wrapText="1"/>
      <protection/>
    </xf>
    <xf numFmtId="195" fontId="25" fillId="0" borderId="26" xfId="53" applyNumberFormat="1" applyFont="1" applyFill="1" applyBorder="1" applyAlignment="1">
      <alignment horizontal="center" vertical="center" wrapText="1"/>
      <protection/>
    </xf>
    <xf numFmtId="9" fontId="25" fillId="0" borderId="25" xfId="53" applyNumberFormat="1" applyFont="1" applyFill="1" applyBorder="1" applyAlignment="1">
      <alignment horizontal="center" vertical="center" wrapText="1"/>
      <protection/>
    </xf>
    <xf numFmtId="9" fontId="25" fillId="0" borderId="27" xfId="53" applyNumberFormat="1" applyFont="1" applyFill="1" applyBorder="1" applyAlignment="1">
      <alignment horizontal="center" vertical="center" wrapText="1"/>
      <protection/>
    </xf>
    <xf numFmtId="195" fontId="25" fillId="0" borderId="27" xfId="53" applyNumberFormat="1" applyFont="1" applyFill="1" applyBorder="1" applyAlignment="1">
      <alignment horizontal="center" vertical="center" wrapText="1"/>
      <protection/>
    </xf>
    <xf numFmtId="189" fontId="25" fillId="0" borderId="12" xfId="53" applyNumberFormat="1" applyFont="1" applyFill="1" applyBorder="1" applyAlignment="1">
      <alignment horizontal="center" vertical="center" wrapText="1"/>
      <protection/>
    </xf>
    <xf numFmtId="9" fontId="25" fillId="0" borderId="12" xfId="53" applyNumberFormat="1" applyFont="1" applyFill="1" applyBorder="1" applyAlignment="1">
      <alignment horizontal="center" vertical="center" wrapText="1"/>
      <protection/>
    </xf>
    <xf numFmtId="189" fontId="25" fillId="0" borderId="23" xfId="53" applyNumberFormat="1" applyFont="1" applyFill="1" applyBorder="1" applyAlignment="1">
      <alignment horizontal="center" vertical="center" wrapText="1"/>
      <protection/>
    </xf>
    <xf numFmtId="189" fontId="25" fillId="0" borderId="21" xfId="53" applyNumberFormat="1" applyFont="1" applyFill="1" applyBorder="1" applyAlignment="1">
      <alignment horizontal="center" vertical="center" wrapText="1"/>
      <protection/>
    </xf>
    <xf numFmtId="189" fontId="25" fillId="0" borderId="24" xfId="53" applyNumberFormat="1" applyFont="1" applyFill="1" applyBorder="1" applyAlignment="1">
      <alignment horizontal="center" vertical="center" wrapText="1"/>
      <protection/>
    </xf>
    <xf numFmtId="195" fontId="25" fillId="0" borderId="21" xfId="53" applyNumberFormat="1" applyFont="1" applyFill="1" applyBorder="1" applyAlignment="1">
      <alignment horizontal="center" vertical="center" wrapText="1"/>
      <protection/>
    </xf>
    <xf numFmtId="9" fontId="27" fillId="0" borderId="21" xfId="53" applyNumberFormat="1" applyFont="1" applyFill="1" applyBorder="1" applyAlignment="1">
      <alignment horizontal="center" vertical="center" wrapText="1"/>
      <protection/>
    </xf>
    <xf numFmtId="189" fontId="25" fillId="0" borderId="20" xfId="53" applyNumberFormat="1" applyFont="1" applyFill="1" applyBorder="1" applyAlignment="1">
      <alignment horizontal="center" vertical="center" wrapText="1"/>
      <protection/>
    </xf>
    <xf numFmtId="9" fontId="25" fillId="0" borderId="20" xfId="53" applyNumberFormat="1" applyFont="1" applyFill="1" applyBorder="1" applyAlignment="1">
      <alignment horizontal="center" vertical="center" wrapText="1"/>
      <protection/>
    </xf>
    <xf numFmtId="9" fontId="25" fillId="0" borderId="24" xfId="53" applyNumberFormat="1" applyFont="1" applyFill="1" applyBorder="1" applyAlignment="1">
      <alignment horizontal="center" vertical="center" wrapText="1"/>
      <protection/>
    </xf>
    <xf numFmtId="189" fontId="25" fillId="0" borderId="25" xfId="53" applyNumberFormat="1" applyFont="1" applyFill="1" applyBorder="1" applyAlignment="1">
      <alignment horizontal="center" vertical="center" wrapText="1"/>
      <protection/>
    </xf>
    <xf numFmtId="189" fontId="25" fillId="0" borderId="27" xfId="53" applyNumberFormat="1" applyFont="1" applyFill="1" applyBorder="1" applyAlignment="1">
      <alignment horizontal="center" vertical="center" wrapText="1"/>
      <protection/>
    </xf>
    <xf numFmtId="189" fontId="25" fillId="0" borderId="28" xfId="53" applyNumberFormat="1" applyFont="1" applyFill="1" applyBorder="1" applyAlignment="1">
      <alignment horizontal="center" vertical="center" wrapText="1"/>
      <protection/>
    </xf>
    <xf numFmtId="195" fontId="25" fillId="0" borderId="28" xfId="53" applyNumberFormat="1" applyFont="1" applyFill="1" applyBorder="1" applyAlignment="1">
      <alignment horizontal="center" vertical="center" wrapText="1"/>
      <protection/>
    </xf>
    <xf numFmtId="9" fontId="27" fillId="0" borderId="28" xfId="53" applyNumberFormat="1" applyFont="1" applyFill="1" applyBorder="1" applyAlignment="1">
      <alignment horizontal="center" vertical="center" wrapText="1"/>
      <protection/>
    </xf>
    <xf numFmtId="9" fontId="27" fillId="0" borderId="27" xfId="53" applyNumberFormat="1" applyFont="1" applyFill="1" applyBorder="1" applyAlignment="1">
      <alignment horizontal="center" vertical="center" wrapText="1"/>
      <protection/>
    </xf>
    <xf numFmtId="189" fontId="25" fillId="0" borderId="17" xfId="53" applyNumberFormat="1" applyFont="1" applyFill="1" applyBorder="1" applyAlignment="1">
      <alignment horizontal="center" vertical="center" wrapText="1"/>
      <protection/>
    </xf>
    <xf numFmtId="189" fontId="25" fillId="0" borderId="16" xfId="53" applyNumberFormat="1" applyFont="1" applyFill="1" applyBorder="1" applyAlignment="1">
      <alignment horizontal="center" vertical="center" wrapText="1"/>
      <protection/>
    </xf>
    <xf numFmtId="9" fontId="27" fillId="0" borderId="17" xfId="53" applyNumberFormat="1" applyFont="1" applyFill="1" applyBorder="1" applyAlignment="1">
      <alignment horizontal="center" vertical="center" wrapText="1"/>
      <protection/>
    </xf>
    <xf numFmtId="9" fontId="27" fillId="0" borderId="12" xfId="53" applyNumberFormat="1" applyFont="1" applyFill="1" applyBorder="1" applyAlignment="1">
      <alignment horizontal="center" vertical="center" wrapText="1"/>
      <protection/>
    </xf>
    <xf numFmtId="9" fontId="27" fillId="0" borderId="16" xfId="53" applyNumberFormat="1" applyFont="1" applyFill="1" applyBorder="1" applyAlignment="1">
      <alignment horizontal="center" vertical="center" wrapText="1"/>
      <protection/>
    </xf>
    <xf numFmtId="195" fontId="25" fillId="0" borderId="17" xfId="53" applyNumberFormat="1" applyFont="1" applyFill="1" applyBorder="1" applyAlignment="1">
      <alignment horizontal="center" vertical="center" wrapText="1"/>
      <protection/>
    </xf>
    <xf numFmtId="195" fontId="25" fillId="0" borderId="16" xfId="53" applyNumberFormat="1" applyFont="1" applyFill="1" applyBorder="1" applyAlignment="1">
      <alignment horizontal="center" vertical="center" wrapText="1"/>
      <protection/>
    </xf>
    <xf numFmtId="9" fontId="25" fillId="0" borderId="23" xfId="53" applyNumberFormat="1" applyFont="1" applyFill="1" applyBorder="1" applyAlignment="1">
      <alignment horizontal="center" vertical="center" wrapText="1"/>
      <protection/>
    </xf>
    <xf numFmtId="9" fontId="25" fillId="0" borderId="21" xfId="53" applyNumberFormat="1" applyFont="1" applyFill="1" applyBorder="1" applyAlignment="1">
      <alignment horizontal="center" vertical="center" wrapText="1"/>
      <protection/>
    </xf>
    <xf numFmtId="14" fontId="25" fillId="0" borderId="12" xfId="53" applyNumberFormat="1" applyFont="1" applyFill="1" applyBorder="1" applyAlignment="1">
      <alignment horizontal="center" vertical="center" wrapText="1"/>
      <protection/>
    </xf>
    <xf numFmtId="14" fontId="25" fillId="0" borderId="16" xfId="53" applyNumberFormat="1" applyFont="1" applyFill="1" applyBorder="1" applyAlignment="1">
      <alignment horizontal="center" vertical="center" wrapText="1"/>
      <protection/>
    </xf>
    <xf numFmtId="9" fontId="25" fillId="0" borderId="16" xfId="53" applyNumberFormat="1" applyFont="1" applyFill="1" applyBorder="1" applyAlignment="1">
      <alignment horizontal="center" vertical="center" wrapText="1"/>
      <protection/>
    </xf>
    <xf numFmtId="49" fontId="25" fillId="0" borderId="12" xfId="53" applyNumberFormat="1" applyFont="1" applyFill="1" applyBorder="1" applyAlignment="1">
      <alignment horizontal="center" vertical="center" wrapText="1"/>
      <protection/>
    </xf>
    <xf numFmtId="49" fontId="25" fillId="0" borderId="16" xfId="53" applyNumberFormat="1" applyFont="1" applyFill="1" applyBorder="1" applyAlignment="1">
      <alignment horizontal="center" vertical="center" wrapText="1"/>
      <protection/>
    </xf>
    <xf numFmtId="195" fontId="25" fillId="0" borderId="14" xfId="53" applyNumberFormat="1" applyFont="1" applyFill="1" applyBorder="1" applyAlignment="1">
      <alignment horizontal="center" vertical="center" wrapText="1"/>
      <protection/>
    </xf>
    <xf numFmtId="195" fontId="25" fillId="0" borderId="20" xfId="53" applyNumberFormat="1" applyFont="1" applyFill="1" applyBorder="1" applyAlignment="1">
      <alignment horizontal="center" vertical="center" wrapText="1"/>
      <protection/>
    </xf>
    <xf numFmtId="189" fontId="25" fillId="0" borderId="14" xfId="53" applyNumberFormat="1" applyFont="1" applyFill="1" applyBorder="1" applyAlignment="1">
      <alignment horizontal="center" vertical="center" wrapText="1"/>
      <protection/>
    </xf>
    <xf numFmtId="14" fontId="25" fillId="0" borderId="14" xfId="53" applyNumberFormat="1" applyFont="1" applyFill="1" applyBorder="1" applyAlignment="1">
      <alignment horizontal="center" vertical="center" wrapText="1"/>
      <protection/>
    </xf>
    <xf numFmtId="9" fontId="25" fillId="0" borderId="14" xfId="53" applyNumberFormat="1" applyFont="1" applyFill="1" applyBorder="1" applyAlignment="1">
      <alignment horizontal="center" vertical="center" wrapText="1"/>
      <protection/>
    </xf>
    <xf numFmtId="9" fontId="27" fillId="0" borderId="14" xfId="53" applyNumberFormat="1" applyFont="1" applyFill="1" applyBorder="1" applyAlignment="1">
      <alignment horizontal="center" vertical="center" wrapText="1"/>
      <protection/>
    </xf>
    <xf numFmtId="9" fontId="27" fillId="0" borderId="20" xfId="53" applyNumberFormat="1" applyFont="1" applyFill="1" applyBorder="1" applyAlignment="1">
      <alignment horizontal="center" vertical="center" wrapText="1"/>
      <protection/>
    </xf>
    <xf numFmtId="49" fontId="25" fillId="0" borderId="29" xfId="53" applyNumberFormat="1" applyFont="1" applyFill="1" applyBorder="1" applyAlignment="1">
      <alignment horizontal="right" vertical="center" wrapText="1"/>
      <protection/>
    </xf>
    <xf numFmtId="49" fontId="25" fillId="0" borderId="30" xfId="53" applyNumberFormat="1" applyFont="1" applyFill="1" applyBorder="1" applyAlignment="1">
      <alignment horizontal="right" vertical="center" wrapText="1"/>
      <protection/>
    </xf>
    <xf numFmtId="49" fontId="1" fillId="34" borderId="31" xfId="0" applyNumberFormat="1" applyFont="1" applyFill="1" applyBorder="1" applyAlignment="1">
      <alignment horizontal="justify" vertical="center" wrapText="1"/>
    </xf>
    <xf numFmtId="49" fontId="1" fillId="34" borderId="19" xfId="0" applyNumberFormat="1" applyFont="1" applyFill="1" applyBorder="1" applyAlignment="1">
      <alignment horizontal="justify" vertical="center" wrapText="1"/>
    </xf>
    <xf numFmtId="189" fontId="27" fillId="0" borderId="20" xfId="53" applyNumberFormat="1" applyFont="1" applyFill="1" applyBorder="1" applyAlignment="1">
      <alignment horizontal="center" vertical="center" wrapText="1"/>
      <protection/>
    </xf>
    <xf numFmtId="189" fontId="27" fillId="0" borderId="24" xfId="53" applyNumberFormat="1" applyFont="1" applyFill="1" applyBorder="1" applyAlignment="1">
      <alignment horizontal="center" vertical="center" wrapText="1"/>
      <protection/>
    </xf>
    <xf numFmtId="49" fontId="25" fillId="0" borderId="32" xfId="53" applyNumberFormat="1" applyFont="1" applyFill="1" applyBorder="1" applyAlignment="1">
      <alignment horizontal="right" vertical="center" wrapText="1"/>
      <protection/>
    </xf>
    <xf numFmtId="189" fontId="27" fillId="0" borderId="21" xfId="53" applyNumberFormat="1" applyFont="1" applyFill="1" applyBorder="1" applyAlignment="1">
      <alignment horizontal="center" vertical="center" wrapText="1"/>
      <protection/>
    </xf>
    <xf numFmtId="49" fontId="27" fillId="0" borderId="33" xfId="53" applyNumberFormat="1" applyFont="1" applyFill="1" applyBorder="1" applyAlignment="1">
      <alignment horizontal="center" vertical="center" wrapText="1"/>
      <protection/>
    </xf>
    <xf numFmtId="49" fontId="27" fillId="0" borderId="34" xfId="53" applyNumberFormat="1" applyFont="1" applyFill="1" applyBorder="1" applyAlignment="1">
      <alignment horizontal="center" vertical="center" wrapText="1"/>
      <protection/>
    </xf>
    <xf numFmtId="189" fontId="27" fillId="34" borderId="23" xfId="53" applyNumberFormat="1" applyFont="1" applyFill="1" applyBorder="1" applyAlignment="1">
      <alignment horizontal="center" vertical="center" wrapText="1"/>
      <protection/>
    </xf>
    <xf numFmtId="189" fontId="27" fillId="34" borderId="17" xfId="53" applyNumberFormat="1" applyFont="1" applyFill="1" applyBorder="1" applyAlignment="1">
      <alignment horizontal="center" vertical="center" wrapText="1"/>
      <protection/>
    </xf>
    <xf numFmtId="49" fontId="1" fillId="34" borderId="15" xfId="0" applyNumberFormat="1" applyFont="1" applyFill="1" applyBorder="1" applyAlignment="1">
      <alignment horizontal="justify" vertical="center" wrapText="1"/>
    </xf>
    <xf numFmtId="49" fontId="1" fillId="34" borderId="35" xfId="0" applyNumberFormat="1" applyFont="1" applyFill="1" applyBorder="1" applyAlignment="1">
      <alignment horizontal="justify" vertical="center" wrapText="1"/>
    </xf>
    <xf numFmtId="49" fontId="27" fillId="0" borderId="32" xfId="53" applyNumberFormat="1" applyFont="1" applyFill="1" applyBorder="1" applyAlignment="1">
      <alignment horizontal="center" vertical="center" wrapText="1"/>
      <protection/>
    </xf>
    <xf numFmtId="189" fontId="27" fillId="34" borderId="24" xfId="53" applyNumberFormat="1" applyFont="1" applyFill="1" applyBorder="1" applyAlignment="1">
      <alignment horizontal="center" vertical="center" wrapText="1"/>
      <protection/>
    </xf>
    <xf numFmtId="49" fontId="27" fillId="0" borderId="30" xfId="53" applyNumberFormat="1" applyFont="1" applyFill="1" applyBorder="1" applyAlignment="1">
      <alignment horizontal="center" vertical="center" wrapText="1"/>
      <protection/>
    </xf>
    <xf numFmtId="49" fontId="25" fillId="0" borderId="33" xfId="53" applyNumberFormat="1" applyFont="1" applyFill="1" applyBorder="1" applyAlignment="1">
      <alignment horizontal="right" vertical="center" wrapText="1"/>
      <protection/>
    </xf>
    <xf numFmtId="0" fontId="32" fillId="0" borderId="14" xfId="53" applyNumberFormat="1" applyFont="1" applyFill="1" applyBorder="1" applyAlignment="1">
      <alignment horizontal="center" vertical="center" wrapText="1"/>
      <protection/>
    </xf>
    <xf numFmtId="0" fontId="32" fillId="0" borderId="12" xfId="53" applyNumberFormat="1" applyFont="1" applyFill="1" applyBorder="1" applyAlignment="1">
      <alignment horizontal="center" vertical="center" wrapText="1"/>
      <protection/>
    </xf>
    <xf numFmtId="0" fontId="32" fillId="0" borderId="16" xfId="53" applyNumberFormat="1" applyFont="1" applyFill="1" applyBorder="1" applyAlignment="1">
      <alignment horizontal="center" vertical="center" wrapText="1"/>
      <protection/>
    </xf>
    <xf numFmtId="0" fontId="32" fillId="0" borderId="17" xfId="53" applyNumberFormat="1" applyFont="1" applyFill="1" applyBorder="1" applyAlignment="1">
      <alignment horizontal="center" vertical="center" wrapText="1"/>
      <protection/>
    </xf>
    <xf numFmtId="0" fontId="6" fillId="0" borderId="0" xfId="53" applyNumberFormat="1" applyFont="1" applyAlignment="1">
      <alignment horizontal="center" vertical="center" wrapText="1"/>
      <protection/>
    </xf>
    <xf numFmtId="0" fontId="8" fillId="0" borderId="10" xfId="53" applyNumberFormat="1" applyFont="1" applyBorder="1" applyAlignment="1">
      <alignment horizontal="center" vertical="center"/>
      <protection/>
    </xf>
    <xf numFmtId="0" fontId="2" fillId="0" borderId="11" xfId="53" applyNumberFormat="1" applyFont="1" applyBorder="1" applyAlignment="1">
      <alignment horizontal="center" vertical="center" wrapText="1"/>
      <protection/>
    </xf>
    <xf numFmtId="0" fontId="32" fillId="0" borderId="20" xfId="53" applyNumberFormat="1" applyFont="1" applyFill="1" applyBorder="1" applyAlignment="1">
      <alignment horizontal="center" vertical="center" wrapText="1"/>
      <protection/>
    </xf>
    <xf numFmtId="49" fontId="23" fillId="0" borderId="33" xfId="53" applyNumberFormat="1" applyFont="1" applyFill="1" applyBorder="1" applyAlignment="1">
      <alignment horizontal="center" vertical="center" wrapText="1"/>
      <protection/>
    </xf>
    <xf numFmtId="49" fontId="23" fillId="0" borderId="30" xfId="53" applyNumberFormat="1" applyFont="1" applyFill="1" applyBorder="1" applyAlignment="1">
      <alignment horizontal="center" vertical="center" wrapText="1"/>
      <protection/>
    </xf>
    <xf numFmtId="49" fontId="23" fillId="0" borderId="32" xfId="53" applyNumberFormat="1" applyFont="1" applyFill="1" applyBorder="1" applyAlignment="1">
      <alignment horizontal="center" vertical="center" wrapText="1"/>
      <protection/>
    </xf>
    <xf numFmtId="0" fontId="32" fillId="0" borderId="31" xfId="53" applyNumberFormat="1" applyFont="1" applyFill="1" applyBorder="1" applyAlignment="1">
      <alignment horizontal="center" vertical="center" wrapText="1"/>
      <protection/>
    </xf>
    <xf numFmtId="0" fontId="32" fillId="0" borderId="22" xfId="53" applyNumberFormat="1" applyFont="1" applyFill="1" applyBorder="1" applyAlignment="1">
      <alignment horizontal="center" vertical="center" wrapText="1"/>
      <protection/>
    </xf>
    <xf numFmtId="0" fontId="32" fillId="0" borderId="35" xfId="53" applyNumberFormat="1" applyFont="1" applyFill="1" applyBorder="1" applyAlignment="1">
      <alignment horizontal="center" vertical="center" wrapText="1"/>
      <protection/>
    </xf>
    <xf numFmtId="0" fontId="32" fillId="0" borderId="15" xfId="53" applyNumberFormat="1" applyFont="1" applyFill="1" applyBorder="1" applyAlignment="1">
      <alignment horizontal="center" vertical="center" wrapText="1"/>
      <protection/>
    </xf>
    <xf numFmtId="0" fontId="32" fillId="0" borderId="19" xfId="53" applyNumberFormat="1" applyFont="1" applyFill="1" applyBorder="1" applyAlignment="1">
      <alignment horizontal="center" vertical="center" wrapText="1"/>
      <protection/>
    </xf>
    <xf numFmtId="0" fontId="16" fillId="0" borderId="0" xfId="53" applyFont="1" applyAlignment="1">
      <alignment horizontal="left" vertical="center" wrapText="1"/>
      <protection/>
    </xf>
    <xf numFmtId="0" fontId="15" fillId="0" borderId="0" xfId="55" applyFont="1" applyFill="1" applyAlignment="1">
      <alignment horizontal="left" wrapText="1"/>
      <protection/>
    </xf>
    <xf numFmtId="0" fontId="2" fillId="0" borderId="11" xfId="55" applyFont="1" applyFill="1" applyBorder="1" applyAlignment="1">
      <alignment horizontal="center" wrapText="1"/>
      <protection/>
    </xf>
    <xf numFmtId="0" fontId="16" fillId="0" borderId="0" xfId="53" applyFont="1" applyFill="1" applyAlignment="1">
      <alignment horizontal="left" vertical="center" wrapText="1"/>
      <protection/>
    </xf>
    <xf numFmtId="49" fontId="1" fillId="0" borderId="31" xfId="0" applyNumberFormat="1" applyFont="1" applyFill="1" applyBorder="1" applyAlignment="1">
      <alignment horizontal="justify" vertical="center" wrapText="1"/>
    </xf>
    <xf numFmtId="49" fontId="1" fillId="0" borderId="19" xfId="0" applyNumberFormat="1" applyFont="1" applyFill="1" applyBorder="1" applyAlignment="1">
      <alignment horizontal="justify" vertical="center" wrapText="1"/>
    </xf>
    <xf numFmtId="49" fontId="1" fillId="0" borderId="22" xfId="0" applyNumberFormat="1" applyFont="1" applyFill="1" applyBorder="1" applyAlignment="1">
      <alignment horizontal="justify" vertical="center" wrapText="1"/>
    </xf>
    <xf numFmtId="189" fontId="27" fillId="0" borderId="23" xfId="53" applyNumberFormat="1" applyFont="1" applyFill="1" applyBorder="1" applyAlignment="1">
      <alignment horizontal="center" vertical="center" wrapText="1"/>
      <protection/>
    </xf>
    <xf numFmtId="189" fontId="27" fillId="0" borderId="17" xfId="53" applyNumberFormat="1" applyFont="1" applyFill="1" applyBorder="1" applyAlignment="1">
      <alignment horizontal="center" vertical="center" wrapText="1"/>
      <protection/>
    </xf>
    <xf numFmtId="49" fontId="1" fillId="0" borderId="15" xfId="0" applyNumberFormat="1" applyFont="1" applyFill="1" applyBorder="1" applyAlignment="1">
      <alignment horizontal="justify" vertical="center" wrapText="1"/>
    </xf>
    <xf numFmtId="49" fontId="1" fillId="0" borderId="35" xfId="0" applyNumberFormat="1" applyFont="1" applyFill="1" applyBorder="1" applyAlignment="1">
      <alignment horizontal="justify" vertical="center" wrapText="1"/>
    </xf>
    <xf numFmtId="49" fontId="25" fillId="0" borderId="20" xfId="53" applyNumberFormat="1" applyFont="1" applyFill="1" applyBorder="1" applyAlignment="1">
      <alignment horizontal="center" vertical="center" wrapText="1"/>
      <protection/>
    </xf>
    <xf numFmtId="14" fontId="25" fillId="0" borderId="20" xfId="53" applyNumberFormat="1" applyFont="1" applyFill="1" applyBorder="1" applyAlignment="1">
      <alignment horizontal="center" vertical="center" wrapText="1"/>
      <protection/>
    </xf>
    <xf numFmtId="0" fontId="6" fillId="0" borderId="0" xfId="53" applyNumberFormat="1" applyFont="1" applyFill="1" applyAlignment="1">
      <alignment horizontal="center" vertical="center" wrapText="1"/>
      <protection/>
    </xf>
    <xf numFmtId="0" fontId="8" fillId="0" borderId="10" xfId="53" applyNumberFormat="1" applyFont="1" applyFill="1" applyBorder="1" applyAlignment="1">
      <alignment horizontal="center" vertical="center"/>
      <protection/>
    </xf>
    <xf numFmtId="0" fontId="2" fillId="0" borderId="11" xfId="53" applyNumberFormat="1" applyFont="1" applyFill="1" applyBorder="1" applyAlignment="1">
      <alignment horizontal="center" vertical="center" wrapText="1"/>
      <protection/>
    </xf>
  </cellXfs>
  <cellStyles count="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2 4" xfId="56"/>
    <cellStyle name="Обычный 2 5" xfId="57"/>
    <cellStyle name="Обычный 3" xfId="58"/>
    <cellStyle name="Обычный 3 2" xfId="59"/>
    <cellStyle name="Обычный 3 3" xfId="60"/>
    <cellStyle name="Обычный 3 4" xfId="61"/>
    <cellStyle name="Обычный 4" xfId="62"/>
    <cellStyle name="Обычный 5" xfId="63"/>
    <cellStyle name="Followed Hyperlink" xfId="64"/>
    <cellStyle name="Плохой" xfId="65"/>
    <cellStyle name="Пояснение" xfId="66"/>
    <cellStyle name="Примечание" xfId="67"/>
    <cellStyle name="Percent" xfId="68"/>
    <cellStyle name="Процентный 2" xfId="69"/>
    <cellStyle name="Процентный 3" xfId="70"/>
    <cellStyle name="Связанная ячейка" xfId="71"/>
    <cellStyle name="Стиль 1" xfId="72"/>
    <cellStyle name="Текст предупреждения" xfId="73"/>
    <cellStyle name="Comma" xfId="74"/>
    <cellStyle name="Comma [0]" xfId="75"/>
    <cellStyle name="Финансовый 2" xfId="76"/>
    <cellStyle name="Финансовый 2 2" xfId="77"/>
    <cellStyle name="Финансовый 3" xfId="78"/>
    <cellStyle name="Финансовый 3 2" xfId="79"/>
    <cellStyle name="Финансовый 4" xfId="80"/>
    <cellStyle name="Хороший"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N120"/>
  <sheetViews>
    <sheetView zoomScaleSheetLayoutView="100" workbookViewId="0" topLeftCell="C1">
      <pane ySplit="6" topLeftCell="A7" activePane="bottomLeft" state="frozen"/>
      <selection pane="topLeft" activeCell="A1" sqref="A1"/>
      <selection pane="bottomLeft" activeCell="O7" sqref="O7"/>
    </sheetView>
  </sheetViews>
  <sheetFormatPr defaultColWidth="9.140625" defaultRowHeight="12.75"/>
  <cols>
    <col min="1" max="1" width="6.421875" style="17" customWidth="1"/>
    <col min="2" max="2" width="28.57421875" style="17" customWidth="1"/>
    <col min="3" max="3" width="15.8515625" style="3" customWidth="1"/>
    <col min="4" max="5" width="15.8515625" style="4" customWidth="1"/>
    <col min="6" max="6" width="17.7109375" style="5" customWidth="1"/>
    <col min="7" max="7" width="14.8515625" style="4" customWidth="1"/>
    <col min="8" max="8" width="15.28125" style="4" customWidth="1"/>
    <col min="9" max="9" width="18.8515625" style="4" customWidth="1"/>
    <col min="10" max="10" width="15.00390625" style="4" customWidth="1"/>
    <col min="11" max="11" width="11.7109375" style="6" customWidth="1"/>
    <col min="12" max="12" width="13.7109375" style="7" customWidth="1"/>
    <col min="13" max="13" width="12.00390625" style="7" customWidth="1"/>
    <col min="14" max="14" width="33.421875" style="9" customWidth="1"/>
    <col min="15" max="16384" width="9.140625" style="4" customWidth="1"/>
  </cols>
  <sheetData>
    <row r="1" spans="1:14" ht="15">
      <c r="A1" s="1"/>
      <c r="B1" s="2"/>
      <c r="N1" s="57" t="s">
        <v>16</v>
      </c>
    </row>
    <row r="2" spans="1:14" ht="15.75" customHeight="1">
      <c r="A2" s="1"/>
      <c r="B2" s="191" t="s">
        <v>32</v>
      </c>
      <c r="C2" s="191"/>
      <c r="D2" s="191"/>
      <c r="E2" s="191"/>
      <c r="F2" s="191"/>
      <c r="G2" s="191"/>
      <c r="H2" s="191"/>
      <c r="I2" s="191"/>
      <c r="J2" s="191"/>
      <c r="K2" s="191"/>
      <c r="L2" s="191"/>
      <c r="M2" s="191"/>
      <c r="N2" s="56"/>
    </row>
    <row r="3" spans="1:13" ht="15.75">
      <c r="A3" s="10"/>
      <c r="B3" s="192" t="s">
        <v>33</v>
      </c>
      <c r="C3" s="192"/>
      <c r="D3" s="192"/>
      <c r="E3" s="192"/>
      <c r="F3" s="192"/>
      <c r="G3" s="192"/>
      <c r="H3" s="192"/>
      <c r="I3" s="192"/>
      <c r="J3" s="192"/>
      <c r="K3" s="192"/>
      <c r="L3" s="192"/>
      <c r="M3" s="192"/>
    </row>
    <row r="4" spans="1:13" ht="11.25" customHeight="1">
      <c r="A4" s="1"/>
      <c r="B4" s="193" t="s">
        <v>0</v>
      </c>
      <c r="C4" s="193"/>
      <c r="D4" s="193"/>
      <c r="E4" s="193"/>
      <c r="F4" s="193"/>
      <c r="G4" s="193"/>
      <c r="H4" s="193"/>
      <c r="I4" s="193"/>
      <c r="J4" s="193"/>
      <c r="K4" s="193"/>
      <c r="L4" s="193"/>
      <c r="M4" s="193"/>
    </row>
    <row r="5" spans="1:14" ht="12" thickBot="1">
      <c r="A5" s="1"/>
      <c r="B5" s="11"/>
      <c r="C5" s="12"/>
      <c r="D5" s="12"/>
      <c r="E5" s="13"/>
      <c r="F5" s="13"/>
      <c r="G5" s="14"/>
      <c r="H5" s="14"/>
      <c r="I5" s="14"/>
      <c r="J5" s="14"/>
      <c r="N5" s="8" t="s">
        <v>1</v>
      </c>
    </row>
    <row r="6" spans="1:14" s="15" customFormat="1" ht="111.75" customHeight="1">
      <c r="A6" s="59" t="s">
        <v>2</v>
      </c>
      <c r="B6" s="60" t="s">
        <v>30</v>
      </c>
      <c r="C6" s="61" t="s">
        <v>3</v>
      </c>
      <c r="D6" s="61" t="s">
        <v>4</v>
      </c>
      <c r="E6" s="61" t="s">
        <v>5</v>
      </c>
      <c r="F6" s="61" t="s">
        <v>19</v>
      </c>
      <c r="G6" s="61" t="s">
        <v>17</v>
      </c>
      <c r="H6" s="61" t="s">
        <v>18</v>
      </c>
      <c r="I6" s="61" t="s">
        <v>21</v>
      </c>
      <c r="J6" s="61" t="s">
        <v>20</v>
      </c>
      <c r="K6" s="62" t="s">
        <v>6</v>
      </c>
      <c r="L6" s="63" t="s">
        <v>7</v>
      </c>
      <c r="M6" s="63" t="s">
        <v>8</v>
      </c>
      <c r="N6" s="64" t="s">
        <v>9</v>
      </c>
    </row>
    <row r="7" spans="1:14" s="16" customFormat="1" ht="12" customHeight="1" thickBot="1">
      <c r="A7" s="68">
        <v>1</v>
      </c>
      <c r="B7" s="69">
        <v>2</v>
      </c>
      <c r="C7" s="70">
        <v>3</v>
      </c>
      <c r="D7" s="69">
        <v>4</v>
      </c>
      <c r="E7" s="70">
        <v>5</v>
      </c>
      <c r="F7" s="69">
        <v>6</v>
      </c>
      <c r="G7" s="70">
        <v>7</v>
      </c>
      <c r="H7" s="69">
        <v>8</v>
      </c>
      <c r="I7" s="70">
        <v>9</v>
      </c>
      <c r="J7" s="69">
        <v>10</v>
      </c>
      <c r="K7" s="70">
        <v>11</v>
      </c>
      <c r="L7" s="69">
        <v>12</v>
      </c>
      <c r="M7" s="70">
        <v>13</v>
      </c>
      <c r="N7" s="71">
        <v>14</v>
      </c>
    </row>
    <row r="8" spans="1:14" s="16" customFormat="1" ht="24">
      <c r="A8" s="196"/>
      <c r="B8" s="66" t="s">
        <v>29</v>
      </c>
      <c r="C8" s="74">
        <f>SUM(C9:C12)</f>
        <v>625126.3319039604</v>
      </c>
      <c r="D8" s="74">
        <f>SUM(D9:D12)</f>
        <v>0</v>
      </c>
      <c r="E8" s="74">
        <f>SUM(E9:E12)</f>
        <v>758.93</v>
      </c>
      <c r="F8" s="190" t="s">
        <v>28</v>
      </c>
      <c r="G8" s="190" t="s">
        <v>28</v>
      </c>
      <c r="H8" s="190" t="s">
        <v>28</v>
      </c>
      <c r="I8" s="190" t="s">
        <v>28</v>
      </c>
      <c r="J8" s="190" t="s">
        <v>28</v>
      </c>
      <c r="K8" s="190" t="s">
        <v>28</v>
      </c>
      <c r="L8" s="190" t="s">
        <v>28</v>
      </c>
      <c r="M8" s="190" t="s">
        <v>28</v>
      </c>
      <c r="N8" s="198" t="s">
        <v>28</v>
      </c>
    </row>
    <row r="9" spans="1:14" s="16" customFormat="1" ht="12.75">
      <c r="A9" s="196"/>
      <c r="B9" s="52" t="s">
        <v>22</v>
      </c>
      <c r="C9" s="75">
        <f>C14</f>
        <v>0</v>
      </c>
      <c r="D9" s="75">
        <f>D14</f>
        <v>0</v>
      </c>
      <c r="E9" s="75">
        <f>E14</f>
        <v>0</v>
      </c>
      <c r="F9" s="188"/>
      <c r="G9" s="188"/>
      <c r="H9" s="188"/>
      <c r="I9" s="188"/>
      <c r="J9" s="188"/>
      <c r="K9" s="188"/>
      <c r="L9" s="188"/>
      <c r="M9" s="188"/>
      <c r="N9" s="199"/>
    </row>
    <row r="10" spans="1:14" s="16" customFormat="1" ht="12.75">
      <c r="A10" s="196"/>
      <c r="B10" s="52" t="s">
        <v>23</v>
      </c>
      <c r="C10" s="75">
        <f aca="true" t="shared" si="0" ref="C10:E12">C15</f>
        <v>603588.628</v>
      </c>
      <c r="D10" s="75">
        <f t="shared" si="0"/>
        <v>0</v>
      </c>
      <c r="E10" s="75">
        <f t="shared" si="0"/>
        <v>758.93</v>
      </c>
      <c r="F10" s="188"/>
      <c r="G10" s="188"/>
      <c r="H10" s="188"/>
      <c r="I10" s="188"/>
      <c r="J10" s="188"/>
      <c r="K10" s="188"/>
      <c r="L10" s="188"/>
      <c r="M10" s="188"/>
      <c r="N10" s="199"/>
    </row>
    <row r="11" spans="1:14" s="16" customFormat="1" ht="12.75">
      <c r="A11" s="196"/>
      <c r="B11" s="52" t="s">
        <v>24</v>
      </c>
      <c r="C11" s="75">
        <f t="shared" si="0"/>
        <v>21537.703903960395</v>
      </c>
      <c r="D11" s="75">
        <f t="shared" si="0"/>
        <v>0</v>
      </c>
      <c r="E11" s="75">
        <f t="shared" si="0"/>
        <v>0</v>
      </c>
      <c r="F11" s="188"/>
      <c r="G11" s="188"/>
      <c r="H11" s="188"/>
      <c r="I11" s="188"/>
      <c r="J11" s="188"/>
      <c r="K11" s="188"/>
      <c r="L11" s="188"/>
      <c r="M11" s="188"/>
      <c r="N11" s="199"/>
    </row>
    <row r="12" spans="1:14" s="16" customFormat="1" ht="13.5" thickBot="1">
      <c r="A12" s="196"/>
      <c r="B12" s="76" t="s">
        <v>25</v>
      </c>
      <c r="C12" s="77">
        <f t="shared" si="0"/>
        <v>0</v>
      </c>
      <c r="D12" s="77">
        <f t="shared" si="0"/>
        <v>0</v>
      </c>
      <c r="E12" s="77">
        <f t="shared" si="0"/>
        <v>0</v>
      </c>
      <c r="F12" s="194"/>
      <c r="G12" s="194"/>
      <c r="H12" s="194"/>
      <c r="I12" s="194"/>
      <c r="J12" s="194"/>
      <c r="K12" s="194"/>
      <c r="L12" s="194"/>
      <c r="M12" s="194"/>
      <c r="N12" s="200"/>
    </row>
    <row r="13" spans="1:14" s="16" customFormat="1" ht="48">
      <c r="A13" s="195" t="s">
        <v>44</v>
      </c>
      <c r="B13" s="79" t="s">
        <v>35</v>
      </c>
      <c r="C13" s="80">
        <f>SUM(C14:C17)</f>
        <v>625126.3319039604</v>
      </c>
      <c r="D13" s="80">
        <f>SUM(D14:D17)</f>
        <v>0</v>
      </c>
      <c r="E13" s="80">
        <f>SUM(E14:E17)</f>
        <v>758.93</v>
      </c>
      <c r="F13" s="187" t="s">
        <v>28</v>
      </c>
      <c r="G13" s="187" t="s">
        <v>28</v>
      </c>
      <c r="H13" s="187" t="s">
        <v>28</v>
      </c>
      <c r="I13" s="187" t="s">
        <v>28</v>
      </c>
      <c r="J13" s="187" t="s">
        <v>28</v>
      </c>
      <c r="K13" s="187" t="s">
        <v>28</v>
      </c>
      <c r="L13" s="187" t="s">
        <v>28</v>
      </c>
      <c r="M13" s="187" t="s">
        <v>28</v>
      </c>
      <c r="N13" s="201" t="s">
        <v>28</v>
      </c>
    </row>
    <row r="14" spans="1:14" s="16" customFormat="1" ht="12.75">
      <c r="A14" s="196"/>
      <c r="B14" s="53" t="s">
        <v>22</v>
      </c>
      <c r="C14" s="72">
        <f>C19</f>
        <v>0</v>
      </c>
      <c r="D14" s="72">
        <f>D19</f>
        <v>0</v>
      </c>
      <c r="E14" s="72">
        <f>E19</f>
        <v>0</v>
      </c>
      <c r="F14" s="188"/>
      <c r="G14" s="188"/>
      <c r="H14" s="188"/>
      <c r="I14" s="188"/>
      <c r="J14" s="188"/>
      <c r="K14" s="188"/>
      <c r="L14" s="188"/>
      <c r="M14" s="188"/>
      <c r="N14" s="199"/>
    </row>
    <row r="15" spans="1:14" s="16" customFormat="1" ht="12.75">
      <c r="A15" s="196"/>
      <c r="B15" s="53" t="s">
        <v>23</v>
      </c>
      <c r="C15" s="72">
        <f>C20+C101</f>
        <v>603588.628</v>
      </c>
      <c r="D15" s="72">
        <f>D20+D101</f>
        <v>0</v>
      </c>
      <c r="E15" s="72">
        <f>E20+E101</f>
        <v>758.93</v>
      </c>
      <c r="F15" s="188"/>
      <c r="G15" s="188"/>
      <c r="H15" s="188"/>
      <c r="I15" s="188"/>
      <c r="J15" s="188"/>
      <c r="K15" s="188"/>
      <c r="L15" s="188"/>
      <c r="M15" s="188"/>
      <c r="N15" s="199"/>
    </row>
    <row r="16" spans="1:14" s="16" customFormat="1" ht="12.75">
      <c r="A16" s="196"/>
      <c r="B16" s="53" t="s">
        <v>24</v>
      </c>
      <c r="C16" s="72">
        <f>C21</f>
        <v>21537.703903960395</v>
      </c>
      <c r="D16" s="72">
        <f>D21</f>
        <v>0</v>
      </c>
      <c r="E16" s="72">
        <f>E21</f>
        <v>0</v>
      </c>
      <c r="F16" s="188"/>
      <c r="G16" s="188"/>
      <c r="H16" s="188"/>
      <c r="I16" s="188"/>
      <c r="J16" s="188"/>
      <c r="K16" s="188"/>
      <c r="L16" s="188"/>
      <c r="M16" s="188"/>
      <c r="N16" s="199"/>
    </row>
    <row r="17" spans="1:14" s="16" customFormat="1" ht="13.5" thickBot="1">
      <c r="A17" s="197"/>
      <c r="B17" s="81" t="s">
        <v>25</v>
      </c>
      <c r="C17" s="73">
        <v>0</v>
      </c>
      <c r="D17" s="73">
        <v>0</v>
      </c>
      <c r="E17" s="73">
        <v>0</v>
      </c>
      <c r="F17" s="189"/>
      <c r="G17" s="189"/>
      <c r="H17" s="189"/>
      <c r="I17" s="189"/>
      <c r="J17" s="189"/>
      <c r="K17" s="189"/>
      <c r="L17" s="189"/>
      <c r="M17" s="189"/>
      <c r="N17" s="202"/>
    </row>
    <row r="18" spans="1:14" s="16" customFormat="1" ht="24">
      <c r="A18" s="196" t="s">
        <v>26</v>
      </c>
      <c r="B18" s="78" t="s">
        <v>45</v>
      </c>
      <c r="C18" s="74">
        <f>SUM(C19:C21)</f>
        <v>478876.3319039604</v>
      </c>
      <c r="D18" s="74">
        <f>SUM(D19:D21)</f>
        <v>0</v>
      </c>
      <c r="E18" s="74">
        <f>SUM(E19:E21)</f>
        <v>758.93</v>
      </c>
      <c r="F18" s="190" t="s">
        <v>28</v>
      </c>
      <c r="G18" s="190" t="s">
        <v>28</v>
      </c>
      <c r="H18" s="190" t="s">
        <v>28</v>
      </c>
      <c r="I18" s="190" t="s">
        <v>28</v>
      </c>
      <c r="J18" s="190" t="s">
        <v>28</v>
      </c>
      <c r="K18" s="190" t="s">
        <v>28</v>
      </c>
      <c r="L18" s="190" t="s">
        <v>28</v>
      </c>
      <c r="M18" s="190" t="s">
        <v>28</v>
      </c>
      <c r="N18" s="198" t="s">
        <v>28</v>
      </c>
    </row>
    <row r="19" spans="1:14" s="16" customFormat="1" ht="12.75">
      <c r="A19" s="196"/>
      <c r="B19" s="53" t="s">
        <v>22</v>
      </c>
      <c r="C19" s="72">
        <f>C23</f>
        <v>0</v>
      </c>
      <c r="D19" s="72">
        <f>D23</f>
        <v>0</v>
      </c>
      <c r="E19" s="72">
        <f>E23</f>
        <v>0</v>
      </c>
      <c r="F19" s="188"/>
      <c r="G19" s="188"/>
      <c r="H19" s="188"/>
      <c r="I19" s="188"/>
      <c r="J19" s="188"/>
      <c r="K19" s="188"/>
      <c r="L19" s="188"/>
      <c r="M19" s="188"/>
      <c r="N19" s="199"/>
    </row>
    <row r="20" spans="1:14" s="16" customFormat="1" ht="12.75">
      <c r="A20" s="196"/>
      <c r="B20" s="53" t="s">
        <v>23</v>
      </c>
      <c r="C20" s="72">
        <f>C24+C83+C95</f>
        <v>457338.62799999997</v>
      </c>
      <c r="D20" s="72">
        <f>D24+D83+D95</f>
        <v>0</v>
      </c>
      <c r="E20" s="72">
        <f>E24+E83+E95</f>
        <v>758.93</v>
      </c>
      <c r="F20" s="188"/>
      <c r="G20" s="188"/>
      <c r="H20" s="188"/>
      <c r="I20" s="188"/>
      <c r="J20" s="188"/>
      <c r="K20" s="188"/>
      <c r="L20" s="188"/>
      <c r="M20" s="188"/>
      <c r="N20" s="199"/>
    </row>
    <row r="21" spans="1:14" s="16" customFormat="1" ht="13.5" thickBot="1">
      <c r="A21" s="196"/>
      <c r="B21" s="53" t="s">
        <v>24</v>
      </c>
      <c r="C21" s="72">
        <f>C84+C96</f>
        <v>21537.703903960395</v>
      </c>
      <c r="D21" s="72">
        <f>D84+D96</f>
        <v>0</v>
      </c>
      <c r="E21" s="72">
        <f>E84+E96</f>
        <v>0</v>
      </c>
      <c r="F21" s="188"/>
      <c r="G21" s="188"/>
      <c r="H21" s="188"/>
      <c r="I21" s="188"/>
      <c r="J21" s="188"/>
      <c r="K21" s="188"/>
      <c r="L21" s="188"/>
      <c r="M21" s="188"/>
      <c r="N21" s="199"/>
    </row>
    <row r="22" spans="1:14" s="16" customFormat="1" ht="72">
      <c r="A22" s="177" t="s">
        <v>27</v>
      </c>
      <c r="B22" s="84" t="s">
        <v>34</v>
      </c>
      <c r="C22" s="80">
        <f>SUM(C23:C24)</f>
        <v>236816.59499999997</v>
      </c>
      <c r="D22" s="80">
        <f>SUM(D23:D24)</f>
        <v>0</v>
      </c>
      <c r="E22" s="80">
        <f>SUM(E23:E24)</f>
        <v>758.93</v>
      </c>
      <c r="F22" s="134"/>
      <c r="G22" s="134"/>
      <c r="H22" s="124"/>
      <c r="I22" s="134"/>
      <c r="J22" s="134"/>
      <c r="K22" s="122">
        <f>(K28+K31+K34+K40+K46+K49+K52+K58+K61+K70+K73+K76)/12</f>
        <v>0.24158333333333334</v>
      </c>
      <c r="L22" s="124"/>
      <c r="M22" s="179"/>
      <c r="N22" s="181"/>
    </row>
    <row r="23" spans="1:14" s="16" customFormat="1" ht="12.75">
      <c r="A23" s="185"/>
      <c r="B23" s="55" t="s">
        <v>22</v>
      </c>
      <c r="C23" s="72">
        <f aca="true" t="shared" si="1" ref="C23:E24">C26+C29+C32+C35+C38+C41+C44+C47+C50+C53+C56+C59+C62+C65+C68+C71+C74+C77+C80</f>
        <v>0</v>
      </c>
      <c r="D23" s="72">
        <f t="shared" si="1"/>
        <v>0</v>
      </c>
      <c r="E23" s="72">
        <f t="shared" si="1"/>
        <v>0</v>
      </c>
      <c r="F23" s="135"/>
      <c r="G23" s="135"/>
      <c r="H23" s="137"/>
      <c r="I23" s="135"/>
      <c r="J23" s="135"/>
      <c r="K23" s="138"/>
      <c r="L23" s="137"/>
      <c r="M23" s="118"/>
      <c r="N23" s="119"/>
    </row>
    <row r="24" spans="1:14" s="16" customFormat="1" ht="13.5" thickBot="1">
      <c r="A24" s="183"/>
      <c r="B24" s="65" t="s">
        <v>23</v>
      </c>
      <c r="C24" s="73">
        <f t="shared" si="1"/>
        <v>236816.59499999997</v>
      </c>
      <c r="D24" s="73">
        <f t="shared" si="1"/>
        <v>0</v>
      </c>
      <c r="E24" s="73">
        <f t="shared" si="1"/>
        <v>758.93</v>
      </c>
      <c r="F24" s="136"/>
      <c r="G24" s="136"/>
      <c r="H24" s="125"/>
      <c r="I24" s="136"/>
      <c r="J24" s="136"/>
      <c r="K24" s="123"/>
      <c r="L24" s="125"/>
      <c r="M24" s="184"/>
      <c r="N24" s="172"/>
    </row>
    <row r="25" spans="1:14" s="16" customFormat="1" ht="48">
      <c r="A25" s="170" t="s">
        <v>68</v>
      </c>
      <c r="B25" s="83" t="s">
        <v>53</v>
      </c>
      <c r="C25" s="67">
        <f>SUM(C26:C27)</f>
        <v>0</v>
      </c>
      <c r="D25" s="67">
        <f>SUM(D26:D27)</f>
        <v>0</v>
      </c>
      <c r="E25" s="67">
        <f>SUM(E26:E27)</f>
        <v>0</v>
      </c>
      <c r="F25" s="135" t="s">
        <v>129</v>
      </c>
      <c r="G25" s="135">
        <v>11760.918</v>
      </c>
      <c r="H25" s="137"/>
      <c r="I25" s="135">
        <v>13879.1595</v>
      </c>
      <c r="J25" s="135">
        <v>1170.79326</v>
      </c>
      <c r="K25" s="156">
        <v>0.0844</v>
      </c>
      <c r="L25" s="137"/>
      <c r="M25" s="118"/>
      <c r="N25" s="171" t="s">
        <v>130</v>
      </c>
    </row>
    <row r="26" spans="1:14" s="16" customFormat="1" ht="12.75">
      <c r="A26" s="170"/>
      <c r="B26" s="55" t="s">
        <v>22</v>
      </c>
      <c r="C26" s="72">
        <v>0</v>
      </c>
      <c r="D26" s="72">
        <v>0</v>
      </c>
      <c r="E26" s="72">
        <v>0</v>
      </c>
      <c r="F26" s="135"/>
      <c r="G26" s="135"/>
      <c r="H26" s="137"/>
      <c r="I26" s="135"/>
      <c r="J26" s="135"/>
      <c r="K26" s="156"/>
      <c r="L26" s="137"/>
      <c r="M26" s="118"/>
      <c r="N26" s="119"/>
    </row>
    <row r="27" spans="1:14" s="16" customFormat="1" ht="12.75">
      <c r="A27" s="170"/>
      <c r="B27" s="55" t="s">
        <v>23</v>
      </c>
      <c r="C27" s="72">
        <v>0</v>
      </c>
      <c r="D27" s="72">
        <v>0</v>
      </c>
      <c r="E27" s="72">
        <v>0</v>
      </c>
      <c r="F27" s="135"/>
      <c r="G27" s="135"/>
      <c r="H27" s="137"/>
      <c r="I27" s="135"/>
      <c r="J27" s="135"/>
      <c r="K27" s="156"/>
      <c r="L27" s="137"/>
      <c r="M27" s="118"/>
      <c r="N27" s="119"/>
    </row>
    <row r="28" spans="1:14" s="16" customFormat="1" ht="60">
      <c r="A28" s="169" t="s">
        <v>69</v>
      </c>
      <c r="B28" s="58" t="s">
        <v>36</v>
      </c>
      <c r="C28" s="54">
        <f>SUM(C29:C30)</f>
        <v>37126.33</v>
      </c>
      <c r="D28" s="54">
        <f>SUM(D29:D30)</f>
        <v>0</v>
      </c>
      <c r="E28" s="54">
        <f>SUM(E29:E30)</f>
        <v>0</v>
      </c>
      <c r="F28" s="132" t="s">
        <v>114</v>
      </c>
      <c r="G28" s="132">
        <v>60900</v>
      </c>
      <c r="H28" s="126"/>
      <c r="I28" s="132">
        <v>67206.961</v>
      </c>
      <c r="J28" s="132">
        <v>30256.349</v>
      </c>
      <c r="K28" s="133">
        <v>0.4502</v>
      </c>
      <c r="L28" s="126"/>
      <c r="M28" s="117"/>
      <c r="N28" s="119" t="s">
        <v>151</v>
      </c>
    </row>
    <row r="29" spans="1:14" s="16" customFormat="1" ht="12.75">
      <c r="A29" s="170"/>
      <c r="B29" s="55" t="s">
        <v>22</v>
      </c>
      <c r="C29" s="72">
        <v>0</v>
      </c>
      <c r="D29" s="72">
        <v>0</v>
      </c>
      <c r="E29" s="72">
        <v>0</v>
      </c>
      <c r="F29" s="132"/>
      <c r="G29" s="132"/>
      <c r="H29" s="126"/>
      <c r="I29" s="132"/>
      <c r="J29" s="132"/>
      <c r="K29" s="133"/>
      <c r="L29" s="126"/>
      <c r="M29" s="118"/>
      <c r="N29" s="119"/>
    </row>
    <row r="30" spans="1:14" s="16" customFormat="1" ht="12.75">
      <c r="A30" s="170"/>
      <c r="B30" s="55" t="s">
        <v>23</v>
      </c>
      <c r="C30" s="72">
        <v>37126.33</v>
      </c>
      <c r="D30" s="72">
        <v>0</v>
      </c>
      <c r="E30" s="72">
        <v>0</v>
      </c>
      <c r="F30" s="132"/>
      <c r="G30" s="132"/>
      <c r="H30" s="126"/>
      <c r="I30" s="132"/>
      <c r="J30" s="132"/>
      <c r="K30" s="133"/>
      <c r="L30" s="126"/>
      <c r="M30" s="118"/>
      <c r="N30" s="119"/>
    </row>
    <row r="31" spans="1:14" s="16" customFormat="1" ht="72">
      <c r="A31" s="169" t="s">
        <v>70</v>
      </c>
      <c r="B31" s="58" t="s">
        <v>46</v>
      </c>
      <c r="C31" s="54">
        <f>SUM(C32:C33)</f>
        <v>9535.5</v>
      </c>
      <c r="D31" s="54">
        <f>SUM(D32:D33)</f>
        <v>0</v>
      </c>
      <c r="E31" s="54">
        <f>SUM(E32:E33)</f>
        <v>0</v>
      </c>
      <c r="F31" s="132"/>
      <c r="G31" s="132"/>
      <c r="H31" s="126"/>
      <c r="I31" s="132" t="s">
        <v>112</v>
      </c>
      <c r="J31" s="132">
        <v>11707.646</v>
      </c>
      <c r="K31" s="133"/>
      <c r="L31" s="126"/>
      <c r="M31" s="117"/>
      <c r="N31" s="119" t="s">
        <v>113</v>
      </c>
    </row>
    <row r="32" spans="1:14" s="16" customFormat="1" ht="12.75">
      <c r="A32" s="170"/>
      <c r="B32" s="55" t="s">
        <v>22</v>
      </c>
      <c r="C32" s="72">
        <v>0</v>
      </c>
      <c r="D32" s="72">
        <v>0</v>
      </c>
      <c r="E32" s="72">
        <v>0</v>
      </c>
      <c r="F32" s="132"/>
      <c r="G32" s="132"/>
      <c r="H32" s="126"/>
      <c r="I32" s="132"/>
      <c r="J32" s="132"/>
      <c r="K32" s="133"/>
      <c r="L32" s="126"/>
      <c r="M32" s="118"/>
      <c r="N32" s="119"/>
    </row>
    <row r="33" spans="1:14" s="16" customFormat="1" ht="12.75">
      <c r="A33" s="170"/>
      <c r="B33" s="55" t="s">
        <v>23</v>
      </c>
      <c r="C33" s="72">
        <v>9535.5</v>
      </c>
      <c r="D33" s="72">
        <v>0</v>
      </c>
      <c r="E33" s="72">
        <v>0</v>
      </c>
      <c r="F33" s="132"/>
      <c r="G33" s="132"/>
      <c r="H33" s="126"/>
      <c r="I33" s="132"/>
      <c r="J33" s="132"/>
      <c r="K33" s="133"/>
      <c r="L33" s="126"/>
      <c r="M33" s="118"/>
      <c r="N33" s="119"/>
    </row>
    <row r="34" spans="1:14" s="16" customFormat="1" ht="60">
      <c r="A34" s="169" t="s">
        <v>72</v>
      </c>
      <c r="B34" s="58" t="s">
        <v>42</v>
      </c>
      <c r="C34" s="54">
        <f>SUM(C35:C36)</f>
        <v>32371.823</v>
      </c>
      <c r="D34" s="54">
        <f>SUM(D35:D36)</f>
        <v>0</v>
      </c>
      <c r="E34" s="54">
        <f>SUM(E35:E36)</f>
        <v>0</v>
      </c>
      <c r="F34" s="132" t="s">
        <v>96</v>
      </c>
      <c r="G34" s="132">
        <v>1216743.444</v>
      </c>
      <c r="H34" s="126"/>
      <c r="I34" s="132">
        <v>1256777.327</v>
      </c>
      <c r="J34" s="132">
        <v>608520.678</v>
      </c>
      <c r="K34" s="133">
        <v>0.4842</v>
      </c>
      <c r="L34" s="126">
        <v>43434</v>
      </c>
      <c r="M34" s="117"/>
      <c r="N34" s="119" t="s">
        <v>97</v>
      </c>
    </row>
    <row r="35" spans="1:14" s="16" customFormat="1" ht="12.75">
      <c r="A35" s="170"/>
      <c r="B35" s="55" t="s">
        <v>22</v>
      </c>
      <c r="C35" s="72">
        <v>0</v>
      </c>
      <c r="D35" s="72">
        <v>0</v>
      </c>
      <c r="E35" s="72">
        <v>0</v>
      </c>
      <c r="F35" s="132"/>
      <c r="G35" s="132"/>
      <c r="H35" s="126"/>
      <c r="I35" s="132"/>
      <c r="J35" s="132"/>
      <c r="K35" s="133"/>
      <c r="L35" s="126"/>
      <c r="M35" s="118"/>
      <c r="N35" s="119"/>
    </row>
    <row r="36" spans="1:14" s="16" customFormat="1" ht="12.75">
      <c r="A36" s="170"/>
      <c r="B36" s="55" t="s">
        <v>23</v>
      </c>
      <c r="C36" s="72">
        <v>32371.823</v>
      </c>
      <c r="D36" s="72">
        <v>0</v>
      </c>
      <c r="E36" s="72">
        <v>0</v>
      </c>
      <c r="F36" s="132"/>
      <c r="G36" s="132"/>
      <c r="H36" s="126"/>
      <c r="I36" s="132"/>
      <c r="J36" s="132"/>
      <c r="K36" s="133"/>
      <c r="L36" s="126"/>
      <c r="M36" s="118"/>
      <c r="N36" s="119"/>
    </row>
    <row r="37" spans="1:14" s="16" customFormat="1" ht="60">
      <c r="A37" s="169" t="s">
        <v>73</v>
      </c>
      <c r="B37" s="58" t="s">
        <v>50</v>
      </c>
      <c r="C37" s="54">
        <f>SUM(C38:C39)</f>
        <v>0</v>
      </c>
      <c r="D37" s="54">
        <f>SUM(D38:D39)</f>
        <v>0</v>
      </c>
      <c r="E37" s="54">
        <f>SUM(E38:E39)</f>
        <v>0</v>
      </c>
      <c r="F37" s="132" t="s">
        <v>117</v>
      </c>
      <c r="G37" s="132">
        <v>11088.576</v>
      </c>
      <c r="H37" s="126"/>
      <c r="I37" s="132">
        <v>13397.877</v>
      </c>
      <c r="J37" s="132">
        <v>13186.67389</v>
      </c>
      <c r="K37" s="133">
        <v>0.9842</v>
      </c>
      <c r="L37" s="126"/>
      <c r="M37" s="117"/>
      <c r="N37" s="119" t="s">
        <v>118</v>
      </c>
    </row>
    <row r="38" spans="1:14" s="16" customFormat="1" ht="12.75">
      <c r="A38" s="170"/>
      <c r="B38" s="55" t="s">
        <v>22</v>
      </c>
      <c r="C38" s="72">
        <v>0</v>
      </c>
      <c r="D38" s="72">
        <v>0</v>
      </c>
      <c r="E38" s="72">
        <v>0</v>
      </c>
      <c r="F38" s="132"/>
      <c r="G38" s="132"/>
      <c r="H38" s="126"/>
      <c r="I38" s="132"/>
      <c r="J38" s="132"/>
      <c r="K38" s="133"/>
      <c r="L38" s="126"/>
      <c r="M38" s="118"/>
      <c r="N38" s="119"/>
    </row>
    <row r="39" spans="1:14" s="16" customFormat="1" ht="12.75">
      <c r="A39" s="170"/>
      <c r="B39" s="55" t="s">
        <v>23</v>
      </c>
      <c r="C39" s="72">
        <v>0</v>
      </c>
      <c r="D39" s="72">
        <v>0</v>
      </c>
      <c r="E39" s="72">
        <v>0</v>
      </c>
      <c r="F39" s="132"/>
      <c r="G39" s="132"/>
      <c r="H39" s="126"/>
      <c r="I39" s="132"/>
      <c r="J39" s="132"/>
      <c r="K39" s="133"/>
      <c r="L39" s="126"/>
      <c r="M39" s="118"/>
      <c r="N39" s="119"/>
    </row>
    <row r="40" spans="1:14" s="16" customFormat="1" ht="48">
      <c r="A40" s="169" t="s">
        <v>74</v>
      </c>
      <c r="B40" s="58" t="s">
        <v>43</v>
      </c>
      <c r="C40" s="54">
        <f>SUM(C41:C42)</f>
        <v>27500</v>
      </c>
      <c r="D40" s="54">
        <f>SUM(D41:D42)</f>
        <v>0</v>
      </c>
      <c r="E40" s="54">
        <f>SUM(E41:E42)</f>
        <v>0</v>
      </c>
      <c r="F40" s="132"/>
      <c r="G40" s="132"/>
      <c r="H40" s="126"/>
      <c r="I40" s="132" t="s">
        <v>93</v>
      </c>
      <c r="J40" s="132">
        <v>13186.67389</v>
      </c>
      <c r="K40" s="133"/>
      <c r="L40" s="126"/>
      <c r="M40" s="117"/>
      <c r="N40" s="119" t="s">
        <v>94</v>
      </c>
    </row>
    <row r="41" spans="1:14" s="16" customFormat="1" ht="12.75">
      <c r="A41" s="170"/>
      <c r="B41" s="55" t="s">
        <v>22</v>
      </c>
      <c r="C41" s="72">
        <v>0</v>
      </c>
      <c r="D41" s="72">
        <v>0</v>
      </c>
      <c r="E41" s="72">
        <v>0</v>
      </c>
      <c r="F41" s="132"/>
      <c r="G41" s="132"/>
      <c r="H41" s="126"/>
      <c r="I41" s="132"/>
      <c r="J41" s="132"/>
      <c r="K41" s="133"/>
      <c r="L41" s="126"/>
      <c r="M41" s="118"/>
      <c r="N41" s="119"/>
    </row>
    <row r="42" spans="1:14" s="16" customFormat="1" ht="12.75">
      <c r="A42" s="170"/>
      <c r="B42" s="55" t="s">
        <v>23</v>
      </c>
      <c r="C42" s="72">
        <v>27500</v>
      </c>
      <c r="D42" s="72">
        <v>0</v>
      </c>
      <c r="E42" s="72">
        <v>0</v>
      </c>
      <c r="F42" s="132"/>
      <c r="G42" s="132"/>
      <c r="H42" s="126"/>
      <c r="I42" s="132"/>
      <c r="J42" s="132"/>
      <c r="K42" s="133"/>
      <c r="L42" s="126"/>
      <c r="M42" s="118"/>
      <c r="N42" s="119"/>
    </row>
    <row r="43" spans="1:14" s="16" customFormat="1" ht="60">
      <c r="A43" s="169" t="s">
        <v>75</v>
      </c>
      <c r="B43" s="58" t="s">
        <v>119</v>
      </c>
      <c r="C43" s="54">
        <f>SUM(C44:C45)</f>
        <v>0</v>
      </c>
      <c r="D43" s="54">
        <f>SUM(D44:D45)</f>
        <v>0</v>
      </c>
      <c r="E43" s="54">
        <f>SUM(E44:E45)</f>
        <v>0</v>
      </c>
      <c r="F43" s="132" t="s">
        <v>120</v>
      </c>
      <c r="G43" s="132">
        <v>10944.141</v>
      </c>
      <c r="H43" s="126"/>
      <c r="I43" s="132">
        <v>13170.177</v>
      </c>
      <c r="J43" s="132">
        <v>12974.44235</v>
      </c>
      <c r="K43" s="133">
        <v>0.9851</v>
      </c>
      <c r="L43" s="126"/>
      <c r="M43" s="117"/>
      <c r="N43" s="119" t="s">
        <v>122</v>
      </c>
    </row>
    <row r="44" spans="1:14" s="16" customFormat="1" ht="12.75">
      <c r="A44" s="170"/>
      <c r="B44" s="55" t="s">
        <v>22</v>
      </c>
      <c r="C44" s="72">
        <v>0</v>
      </c>
      <c r="D44" s="72">
        <v>0</v>
      </c>
      <c r="E44" s="72">
        <v>0</v>
      </c>
      <c r="F44" s="132"/>
      <c r="G44" s="132"/>
      <c r="H44" s="126"/>
      <c r="I44" s="132"/>
      <c r="J44" s="132"/>
      <c r="K44" s="133"/>
      <c r="L44" s="126"/>
      <c r="M44" s="118"/>
      <c r="N44" s="119"/>
    </row>
    <row r="45" spans="1:14" s="16" customFormat="1" ht="12.75">
      <c r="A45" s="170"/>
      <c r="B45" s="55" t="s">
        <v>23</v>
      </c>
      <c r="C45" s="72">
        <v>0</v>
      </c>
      <c r="D45" s="72">
        <v>0</v>
      </c>
      <c r="E45" s="72">
        <v>0</v>
      </c>
      <c r="F45" s="132"/>
      <c r="G45" s="132"/>
      <c r="H45" s="126"/>
      <c r="I45" s="132"/>
      <c r="J45" s="132"/>
      <c r="K45" s="133"/>
      <c r="L45" s="126"/>
      <c r="M45" s="118"/>
      <c r="N45" s="119"/>
    </row>
    <row r="46" spans="1:14" s="16" customFormat="1" ht="60">
      <c r="A46" s="169" t="s">
        <v>75</v>
      </c>
      <c r="B46" s="58" t="s">
        <v>67</v>
      </c>
      <c r="C46" s="54">
        <f>SUM(C47:C48)</f>
        <v>27500</v>
      </c>
      <c r="D46" s="54">
        <f>SUM(D47:D48)</f>
        <v>0</v>
      </c>
      <c r="E46" s="54">
        <f>SUM(E47:E48)</f>
        <v>0</v>
      </c>
      <c r="F46" s="132"/>
      <c r="G46" s="132"/>
      <c r="H46" s="126"/>
      <c r="I46" s="132" t="s">
        <v>121</v>
      </c>
      <c r="J46" s="132">
        <v>12974.44235</v>
      </c>
      <c r="K46" s="133"/>
      <c r="L46" s="126"/>
      <c r="M46" s="117"/>
      <c r="N46" s="119" t="s">
        <v>95</v>
      </c>
    </row>
    <row r="47" spans="1:14" s="16" customFormat="1" ht="12.75">
      <c r="A47" s="170"/>
      <c r="B47" s="55" t="s">
        <v>22</v>
      </c>
      <c r="C47" s="72">
        <v>0</v>
      </c>
      <c r="D47" s="72">
        <v>0</v>
      </c>
      <c r="E47" s="72">
        <v>0</v>
      </c>
      <c r="F47" s="132"/>
      <c r="G47" s="132"/>
      <c r="H47" s="126"/>
      <c r="I47" s="132"/>
      <c r="J47" s="132"/>
      <c r="K47" s="133"/>
      <c r="L47" s="126"/>
      <c r="M47" s="118"/>
      <c r="N47" s="119"/>
    </row>
    <row r="48" spans="1:14" s="16" customFormat="1" ht="12.75">
      <c r="A48" s="170"/>
      <c r="B48" s="55" t="s">
        <v>23</v>
      </c>
      <c r="C48" s="72">
        <v>27500</v>
      </c>
      <c r="D48" s="72">
        <v>0</v>
      </c>
      <c r="E48" s="72">
        <v>0</v>
      </c>
      <c r="F48" s="132"/>
      <c r="G48" s="132"/>
      <c r="H48" s="126"/>
      <c r="I48" s="132"/>
      <c r="J48" s="132"/>
      <c r="K48" s="133"/>
      <c r="L48" s="126"/>
      <c r="M48" s="118"/>
      <c r="N48" s="119"/>
    </row>
    <row r="49" spans="1:14" s="16" customFormat="1" ht="60">
      <c r="A49" s="169" t="s">
        <v>76</v>
      </c>
      <c r="B49" s="58" t="s">
        <v>40</v>
      </c>
      <c r="C49" s="54">
        <f>SUM(C50:C51)</f>
        <v>26036.489</v>
      </c>
      <c r="D49" s="54">
        <f>SUM(D50:D51)</f>
        <v>0</v>
      </c>
      <c r="E49" s="54">
        <f>SUM(E50:E51)</f>
        <v>0</v>
      </c>
      <c r="F49" s="132" t="s">
        <v>100</v>
      </c>
      <c r="G49" s="132">
        <v>1302781.934</v>
      </c>
      <c r="H49" s="126"/>
      <c r="I49" s="132">
        <v>1334100.777</v>
      </c>
      <c r="J49" s="132">
        <v>525397.695</v>
      </c>
      <c r="K49" s="133">
        <v>0.3938</v>
      </c>
      <c r="L49" s="126">
        <v>43434</v>
      </c>
      <c r="M49" s="117"/>
      <c r="N49" s="119" t="s">
        <v>101</v>
      </c>
    </row>
    <row r="50" spans="1:14" s="16" customFormat="1" ht="12.75">
      <c r="A50" s="170"/>
      <c r="B50" s="55" t="s">
        <v>22</v>
      </c>
      <c r="C50" s="72">
        <v>0</v>
      </c>
      <c r="D50" s="72">
        <v>0</v>
      </c>
      <c r="E50" s="72">
        <v>0</v>
      </c>
      <c r="F50" s="132"/>
      <c r="G50" s="132"/>
      <c r="H50" s="126"/>
      <c r="I50" s="132"/>
      <c r="J50" s="132"/>
      <c r="K50" s="133"/>
      <c r="L50" s="126"/>
      <c r="M50" s="118"/>
      <c r="N50" s="119"/>
    </row>
    <row r="51" spans="1:14" s="16" customFormat="1" ht="12.75">
      <c r="A51" s="170"/>
      <c r="B51" s="55" t="s">
        <v>23</v>
      </c>
      <c r="C51" s="72">
        <v>26036.489</v>
      </c>
      <c r="D51" s="72">
        <v>0</v>
      </c>
      <c r="E51" s="72">
        <v>0</v>
      </c>
      <c r="F51" s="132"/>
      <c r="G51" s="132"/>
      <c r="H51" s="126"/>
      <c r="I51" s="132"/>
      <c r="J51" s="132"/>
      <c r="K51" s="133"/>
      <c r="L51" s="126"/>
      <c r="M51" s="118"/>
      <c r="N51" s="119"/>
    </row>
    <row r="52" spans="1:14" s="16" customFormat="1" ht="60">
      <c r="A52" s="169" t="s">
        <v>77</v>
      </c>
      <c r="B52" s="58" t="s">
        <v>41</v>
      </c>
      <c r="C52" s="54">
        <f>SUM(C53:C54)</f>
        <v>20146.063</v>
      </c>
      <c r="D52" s="54">
        <f>SUM(D53:D54)</f>
        <v>0</v>
      </c>
      <c r="E52" s="54">
        <f>SUM(E53:E54)</f>
        <v>0</v>
      </c>
      <c r="F52" s="132" t="s">
        <v>98</v>
      </c>
      <c r="G52" s="132">
        <v>1110895.274</v>
      </c>
      <c r="H52" s="126"/>
      <c r="I52" s="132">
        <v>1139933.833</v>
      </c>
      <c r="J52" s="132">
        <v>243016.395</v>
      </c>
      <c r="K52" s="133">
        <v>0.2332</v>
      </c>
      <c r="L52" s="126">
        <v>43434</v>
      </c>
      <c r="M52" s="117"/>
      <c r="N52" s="119" t="s">
        <v>99</v>
      </c>
    </row>
    <row r="53" spans="1:14" s="16" customFormat="1" ht="12.75">
      <c r="A53" s="170"/>
      <c r="B53" s="55" t="s">
        <v>22</v>
      </c>
      <c r="C53" s="72">
        <v>0</v>
      </c>
      <c r="D53" s="72">
        <v>0</v>
      </c>
      <c r="E53" s="72">
        <v>0</v>
      </c>
      <c r="F53" s="132"/>
      <c r="G53" s="132"/>
      <c r="H53" s="126"/>
      <c r="I53" s="132"/>
      <c r="J53" s="132"/>
      <c r="K53" s="133"/>
      <c r="L53" s="126"/>
      <c r="M53" s="118"/>
      <c r="N53" s="119"/>
    </row>
    <row r="54" spans="1:14" s="16" customFormat="1" ht="12.75">
      <c r="A54" s="170"/>
      <c r="B54" s="55" t="s">
        <v>23</v>
      </c>
      <c r="C54" s="72">
        <v>20146.063</v>
      </c>
      <c r="D54" s="72">
        <v>0</v>
      </c>
      <c r="E54" s="72">
        <v>0</v>
      </c>
      <c r="F54" s="132"/>
      <c r="G54" s="132"/>
      <c r="H54" s="126"/>
      <c r="I54" s="132"/>
      <c r="J54" s="132"/>
      <c r="K54" s="133"/>
      <c r="L54" s="126"/>
      <c r="M54" s="118"/>
      <c r="N54" s="119"/>
    </row>
    <row r="55" spans="1:14" s="16" customFormat="1" ht="48">
      <c r="A55" s="169" t="s">
        <v>78</v>
      </c>
      <c r="B55" s="58" t="s">
        <v>37</v>
      </c>
      <c r="C55" s="54">
        <f>SUM(C56:C57)</f>
        <v>0</v>
      </c>
      <c r="D55" s="54">
        <f>SUM(D56:D57)</f>
        <v>0</v>
      </c>
      <c r="E55" s="54">
        <f>SUM(E56:E57)</f>
        <v>20</v>
      </c>
      <c r="F55" s="132" t="s">
        <v>106</v>
      </c>
      <c r="G55" s="132">
        <v>187078.36638</v>
      </c>
      <c r="H55" s="126"/>
      <c r="I55" s="132" t="s">
        <v>107</v>
      </c>
      <c r="J55" s="132" t="s">
        <v>108</v>
      </c>
      <c r="K55" s="133" t="s">
        <v>109</v>
      </c>
      <c r="L55" s="126" t="s">
        <v>110</v>
      </c>
      <c r="M55" s="117"/>
      <c r="N55" s="119" t="s">
        <v>111</v>
      </c>
    </row>
    <row r="56" spans="1:14" s="16" customFormat="1" ht="12.75">
      <c r="A56" s="170"/>
      <c r="B56" s="55" t="s">
        <v>22</v>
      </c>
      <c r="C56" s="72">
        <v>0</v>
      </c>
      <c r="D56" s="72">
        <v>0</v>
      </c>
      <c r="E56" s="72">
        <v>0</v>
      </c>
      <c r="F56" s="132"/>
      <c r="G56" s="132"/>
      <c r="H56" s="126"/>
      <c r="I56" s="132"/>
      <c r="J56" s="132"/>
      <c r="K56" s="133"/>
      <c r="L56" s="126"/>
      <c r="M56" s="118"/>
      <c r="N56" s="119"/>
    </row>
    <row r="57" spans="1:14" s="16" customFormat="1" ht="12.75">
      <c r="A57" s="170"/>
      <c r="B57" s="55" t="s">
        <v>23</v>
      </c>
      <c r="C57" s="72">
        <v>0</v>
      </c>
      <c r="D57" s="72">
        <v>0</v>
      </c>
      <c r="E57" s="72">
        <v>20</v>
      </c>
      <c r="F57" s="132"/>
      <c r="G57" s="132"/>
      <c r="H57" s="126"/>
      <c r="I57" s="132"/>
      <c r="J57" s="132"/>
      <c r="K57" s="133"/>
      <c r="L57" s="126"/>
      <c r="M57" s="118"/>
      <c r="N57" s="119"/>
    </row>
    <row r="58" spans="1:14" s="16" customFormat="1" ht="84">
      <c r="A58" s="169" t="s">
        <v>79</v>
      </c>
      <c r="B58" s="58" t="s">
        <v>48</v>
      </c>
      <c r="C58" s="54">
        <f>SUM(C59:C60)</f>
        <v>432.444</v>
      </c>
      <c r="D58" s="54">
        <f>SUM(D59:D60)</f>
        <v>0</v>
      </c>
      <c r="E58" s="54">
        <f>SUM(E59:E60)</f>
        <v>738.93</v>
      </c>
      <c r="F58" s="132" t="s">
        <v>131</v>
      </c>
      <c r="G58" s="132">
        <v>7448.121</v>
      </c>
      <c r="H58" s="126"/>
      <c r="I58" s="132">
        <v>10269.77385</v>
      </c>
      <c r="J58" s="132">
        <v>6892.58602</v>
      </c>
      <c r="K58" s="133">
        <v>0.7431</v>
      </c>
      <c r="L58" s="126"/>
      <c r="M58" s="117"/>
      <c r="N58" s="119" t="s">
        <v>132</v>
      </c>
    </row>
    <row r="59" spans="1:14" s="16" customFormat="1" ht="12.75">
      <c r="A59" s="170"/>
      <c r="B59" s="55" t="s">
        <v>22</v>
      </c>
      <c r="C59" s="72">
        <v>0</v>
      </c>
      <c r="D59" s="72">
        <v>0</v>
      </c>
      <c r="E59" s="72">
        <v>0</v>
      </c>
      <c r="F59" s="132"/>
      <c r="G59" s="132"/>
      <c r="H59" s="126"/>
      <c r="I59" s="132"/>
      <c r="J59" s="132"/>
      <c r="K59" s="133"/>
      <c r="L59" s="126"/>
      <c r="M59" s="118"/>
      <c r="N59" s="119"/>
    </row>
    <row r="60" spans="1:14" s="16" customFormat="1" ht="12.75">
      <c r="A60" s="170"/>
      <c r="B60" s="55" t="s">
        <v>23</v>
      </c>
      <c r="C60" s="72">
        <v>432.444</v>
      </c>
      <c r="D60" s="72">
        <v>0</v>
      </c>
      <c r="E60" s="72">
        <v>738.93</v>
      </c>
      <c r="F60" s="132"/>
      <c r="G60" s="132"/>
      <c r="H60" s="126"/>
      <c r="I60" s="132"/>
      <c r="J60" s="132"/>
      <c r="K60" s="133"/>
      <c r="L60" s="126"/>
      <c r="M60" s="118"/>
      <c r="N60" s="119"/>
    </row>
    <row r="61" spans="1:14" s="16" customFormat="1" ht="48">
      <c r="A61" s="169" t="s">
        <v>80</v>
      </c>
      <c r="B61" s="58" t="s">
        <v>51</v>
      </c>
      <c r="C61" s="54">
        <f>SUM(C62:C63)</f>
        <v>7500</v>
      </c>
      <c r="D61" s="54">
        <f>SUM(D62:D63)</f>
        <v>0</v>
      </c>
      <c r="E61" s="54">
        <f>SUM(E62:E63)</f>
        <v>0</v>
      </c>
      <c r="F61" s="132"/>
      <c r="G61" s="132"/>
      <c r="H61" s="126"/>
      <c r="I61" s="132" t="s">
        <v>104</v>
      </c>
      <c r="J61" s="132">
        <v>9466.927</v>
      </c>
      <c r="K61" s="133"/>
      <c r="L61" s="126"/>
      <c r="M61" s="117"/>
      <c r="N61" s="119" t="s">
        <v>105</v>
      </c>
    </row>
    <row r="62" spans="1:14" s="16" customFormat="1" ht="12.75">
      <c r="A62" s="170"/>
      <c r="B62" s="55" t="s">
        <v>22</v>
      </c>
      <c r="C62" s="72">
        <v>0</v>
      </c>
      <c r="D62" s="72">
        <v>0</v>
      </c>
      <c r="E62" s="72">
        <v>0</v>
      </c>
      <c r="F62" s="132"/>
      <c r="G62" s="132"/>
      <c r="H62" s="126"/>
      <c r="I62" s="132"/>
      <c r="J62" s="132"/>
      <c r="K62" s="133"/>
      <c r="L62" s="126"/>
      <c r="M62" s="118"/>
      <c r="N62" s="119"/>
    </row>
    <row r="63" spans="1:14" s="16" customFormat="1" ht="12.75">
      <c r="A63" s="170"/>
      <c r="B63" s="55" t="s">
        <v>23</v>
      </c>
      <c r="C63" s="72">
        <v>7500</v>
      </c>
      <c r="D63" s="72">
        <v>0</v>
      </c>
      <c r="E63" s="72">
        <v>0</v>
      </c>
      <c r="F63" s="132"/>
      <c r="G63" s="132"/>
      <c r="H63" s="126"/>
      <c r="I63" s="132"/>
      <c r="J63" s="132"/>
      <c r="K63" s="133"/>
      <c r="L63" s="126"/>
      <c r="M63" s="118"/>
      <c r="N63" s="119"/>
    </row>
    <row r="64" spans="1:14" s="16" customFormat="1" ht="36">
      <c r="A64" s="169" t="s">
        <v>81</v>
      </c>
      <c r="B64" s="58" t="s">
        <v>38</v>
      </c>
      <c r="C64" s="54">
        <f>SUM(C65:C66)</f>
        <v>0</v>
      </c>
      <c r="D64" s="54">
        <f>SUM(D65:D66)</f>
        <v>0</v>
      </c>
      <c r="E64" s="54">
        <f>SUM(E65:E66)</f>
        <v>0</v>
      </c>
      <c r="F64" s="132" t="s">
        <v>123</v>
      </c>
      <c r="G64" s="132">
        <v>8700</v>
      </c>
      <c r="H64" s="126"/>
      <c r="I64" s="132">
        <v>9830.552</v>
      </c>
      <c r="J64" s="132">
        <v>9466.927</v>
      </c>
      <c r="K64" s="133">
        <v>0.963</v>
      </c>
      <c r="L64" s="126"/>
      <c r="M64" s="117"/>
      <c r="N64" s="119" t="s">
        <v>124</v>
      </c>
    </row>
    <row r="65" spans="1:14" s="16" customFormat="1" ht="12.75">
      <c r="A65" s="170"/>
      <c r="B65" s="55" t="s">
        <v>22</v>
      </c>
      <c r="C65" s="72">
        <v>0</v>
      </c>
      <c r="D65" s="72">
        <v>0</v>
      </c>
      <c r="E65" s="72">
        <v>0</v>
      </c>
      <c r="F65" s="132"/>
      <c r="G65" s="132"/>
      <c r="H65" s="126"/>
      <c r="I65" s="132"/>
      <c r="J65" s="132"/>
      <c r="K65" s="133"/>
      <c r="L65" s="126"/>
      <c r="M65" s="118"/>
      <c r="N65" s="119"/>
    </row>
    <row r="66" spans="1:14" s="16" customFormat="1" ht="12.75">
      <c r="A66" s="170"/>
      <c r="B66" s="55" t="s">
        <v>23</v>
      </c>
      <c r="C66" s="72">
        <v>0</v>
      </c>
      <c r="D66" s="72">
        <v>0</v>
      </c>
      <c r="E66" s="72">
        <v>0</v>
      </c>
      <c r="F66" s="132"/>
      <c r="G66" s="132"/>
      <c r="H66" s="126"/>
      <c r="I66" s="132"/>
      <c r="J66" s="132"/>
      <c r="K66" s="133"/>
      <c r="L66" s="126"/>
      <c r="M66" s="118"/>
      <c r="N66" s="119"/>
    </row>
    <row r="67" spans="1:14" s="16" customFormat="1" ht="60">
      <c r="A67" s="169" t="s">
        <v>82</v>
      </c>
      <c r="B67" s="58" t="s">
        <v>52</v>
      </c>
      <c r="C67" s="54">
        <f>SUM(C68:C69)</f>
        <v>0</v>
      </c>
      <c r="D67" s="54">
        <f>SUM(D68:D69)</f>
        <v>0</v>
      </c>
      <c r="E67" s="54">
        <f>SUM(E68:E69)</f>
        <v>0</v>
      </c>
      <c r="F67" s="132" t="s">
        <v>125</v>
      </c>
      <c r="G67" s="132">
        <v>18800</v>
      </c>
      <c r="H67" s="126"/>
      <c r="I67" s="132">
        <v>20311.49</v>
      </c>
      <c r="J67" s="132">
        <v>19976.437</v>
      </c>
      <c r="K67" s="133">
        <v>0.9835</v>
      </c>
      <c r="L67" s="126"/>
      <c r="M67" s="117"/>
      <c r="N67" s="119" t="s">
        <v>126</v>
      </c>
    </row>
    <row r="68" spans="1:14" s="16" customFormat="1" ht="12.75">
      <c r="A68" s="170"/>
      <c r="B68" s="55" t="s">
        <v>22</v>
      </c>
      <c r="C68" s="72">
        <v>0</v>
      </c>
      <c r="D68" s="72">
        <v>0</v>
      </c>
      <c r="E68" s="72">
        <v>0</v>
      </c>
      <c r="F68" s="132"/>
      <c r="G68" s="132"/>
      <c r="H68" s="126"/>
      <c r="I68" s="132"/>
      <c r="J68" s="132"/>
      <c r="K68" s="133"/>
      <c r="L68" s="126"/>
      <c r="M68" s="118"/>
      <c r="N68" s="119"/>
    </row>
    <row r="69" spans="1:14" s="16" customFormat="1" ht="12.75">
      <c r="A69" s="170"/>
      <c r="B69" s="55" t="s">
        <v>23</v>
      </c>
      <c r="C69" s="72">
        <v>0</v>
      </c>
      <c r="D69" s="72">
        <v>0</v>
      </c>
      <c r="E69" s="72">
        <v>0</v>
      </c>
      <c r="F69" s="132"/>
      <c r="G69" s="132"/>
      <c r="H69" s="126"/>
      <c r="I69" s="132"/>
      <c r="J69" s="132"/>
      <c r="K69" s="133"/>
      <c r="L69" s="126"/>
      <c r="M69" s="118"/>
      <c r="N69" s="119"/>
    </row>
    <row r="70" spans="1:14" s="16" customFormat="1" ht="48">
      <c r="A70" s="169" t="s">
        <v>83</v>
      </c>
      <c r="B70" s="58" t="s">
        <v>39</v>
      </c>
      <c r="C70" s="54">
        <f>SUM(C71:C72)</f>
        <v>27802.206</v>
      </c>
      <c r="D70" s="54">
        <f>SUM(D71:D72)</f>
        <v>0</v>
      </c>
      <c r="E70" s="54">
        <f>SUM(E71:E72)</f>
        <v>0</v>
      </c>
      <c r="F70" s="132" t="s">
        <v>102</v>
      </c>
      <c r="G70" s="132">
        <v>822843.661</v>
      </c>
      <c r="H70" s="126"/>
      <c r="I70" s="132">
        <v>869303.651</v>
      </c>
      <c r="J70" s="132">
        <v>191431.12</v>
      </c>
      <c r="K70" s="133">
        <v>0.2202</v>
      </c>
      <c r="L70" s="126">
        <v>43434</v>
      </c>
      <c r="M70" s="117"/>
      <c r="N70" s="119" t="s">
        <v>103</v>
      </c>
    </row>
    <row r="71" spans="1:14" s="16" customFormat="1" ht="12.75">
      <c r="A71" s="170"/>
      <c r="B71" s="55" t="s">
        <v>22</v>
      </c>
      <c r="C71" s="72">
        <v>0</v>
      </c>
      <c r="D71" s="72">
        <v>0</v>
      </c>
      <c r="E71" s="72">
        <v>0</v>
      </c>
      <c r="F71" s="132"/>
      <c r="G71" s="132"/>
      <c r="H71" s="126"/>
      <c r="I71" s="132"/>
      <c r="J71" s="132"/>
      <c r="K71" s="133"/>
      <c r="L71" s="126"/>
      <c r="M71" s="118"/>
      <c r="N71" s="119"/>
    </row>
    <row r="72" spans="1:14" s="16" customFormat="1" ht="12.75">
      <c r="A72" s="170"/>
      <c r="B72" s="55" t="s">
        <v>23</v>
      </c>
      <c r="C72" s="72">
        <v>27802.206</v>
      </c>
      <c r="D72" s="72">
        <v>0</v>
      </c>
      <c r="E72" s="72">
        <v>0</v>
      </c>
      <c r="F72" s="132"/>
      <c r="G72" s="132"/>
      <c r="H72" s="126"/>
      <c r="I72" s="132"/>
      <c r="J72" s="132"/>
      <c r="K72" s="133"/>
      <c r="L72" s="126"/>
      <c r="M72" s="118"/>
      <c r="N72" s="119"/>
    </row>
    <row r="73" spans="1:14" s="16" customFormat="1" ht="60">
      <c r="A73" s="169" t="s">
        <v>84</v>
      </c>
      <c r="B73" s="58" t="s">
        <v>47</v>
      </c>
      <c r="C73" s="54">
        <f>SUM(C74:C75)</f>
        <v>5961.36</v>
      </c>
      <c r="D73" s="54">
        <f>SUM(D74:D75)</f>
        <v>0</v>
      </c>
      <c r="E73" s="54">
        <f>SUM(E74:E75)</f>
        <v>0</v>
      </c>
      <c r="F73" s="132" t="s">
        <v>127</v>
      </c>
      <c r="G73" s="132">
        <v>10999.979</v>
      </c>
      <c r="H73" s="126"/>
      <c r="I73" s="132">
        <v>12180.191</v>
      </c>
      <c r="J73" s="132">
        <v>4559.09</v>
      </c>
      <c r="K73" s="133">
        <v>0.3743</v>
      </c>
      <c r="L73" s="126"/>
      <c r="M73" s="117"/>
      <c r="N73" s="119" t="s">
        <v>128</v>
      </c>
    </row>
    <row r="74" spans="1:14" s="16" customFormat="1" ht="12.75">
      <c r="A74" s="170"/>
      <c r="B74" s="55" t="s">
        <v>22</v>
      </c>
      <c r="C74" s="72">
        <v>0</v>
      </c>
      <c r="D74" s="72">
        <v>0</v>
      </c>
      <c r="E74" s="72">
        <v>0</v>
      </c>
      <c r="F74" s="132"/>
      <c r="G74" s="132"/>
      <c r="H74" s="126"/>
      <c r="I74" s="132"/>
      <c r="J74" s="132"/>
      <c r="K74" s="133"/>
      <c r="L74" s="126"/>
      <c r="M74" s="118"/>
      <c r="N74" s="119"/>
    </row>
    <row r="75" spans="1:14" s="16" customFormat="1" ht="12.75">
      <c r="A75" s="170"/>
      <c r="B75" s="55" t="s">
        <v>23</v>
      </c>
      <c r="C75" s="72">
        <v>5961.36</v>
      </c>
      <c r="D75" s="72">
        <v>0</v>
      </c>
      <c r="E75" s="72">
        <v>0</v>
      </c>
      <c r="F75" s="132"/>
      <c r="G75" s="132"/>
      <c r="H75" s="126"/>
      <c r="I75" s="132"/>
      <c r="J75" s="132"/>
      <c r="K75" s="133"/>
      <c r="L75" s="126"/>
      <c r="M75" s="118"/>
      <c r="N75" s="119"/>
    </row>
    <row r="76" spans="1:14" s="16" customFormat="1" ht="96">
      <c r="A76" s="169" t="s">
        <v>85</v>
      </c>
      <c r="B76" s="58" t="s">
        <v>49</v>
      </c>
      <c r="C76" s="54">
        <f>SUM(C77:C78)</f>
        <v>14904.38</v>
      </c>
      <c r="D76" s="54">
        <f>SUM(D77:D78)</f>
        <v>0</v>
      </c>
      <c r="E76" s="54">
        <f>SUM(E77:E78)</f>
        <v>0</v>
      </c>
      <c r="F76" s="132" t="s">
        <v>133</v>
      </c>
      <c r="G76" s="132">
        <v>11750</v>
      </c>
      <c r="H76" s="126"/>
      <c r="I76" s="132">
        <v>13160.77</v>
      </c>
      <c r="J76" s="132">
        <v>0</v>
      </c>
      <c r="K76" s="133">
        <v>0</v>
      </c>
      <c r="L76" s="126"/>
      <c r="M76" s="117"/>
      <c r="N76" s="119" t="s">
        <v>134</v>
      </c>
    </row>
    <row r="77" spans="1:14" s="16" customFormat="1" ht="12.75">
      <c r="A77" s="170"/>
      <c r="B77" s="55" t="s">
        <v>22</v>
      </c>
      <c r="C77" s="72">
        <v>0</v>
      </c>
      <c r="D77" s="72">
        <v>0</v>
      </c>
      <c r="E77" s="72">
        <v>0</v>
      </c>
      <c r="F77" s="132"/>
      <c r="G77" s="132"/>
      <c r="H77" s="126"/>
      <c r="I77" s="132"/>
      <c r="J77" s="132"/>
      <c r="K77" s="133"/>
      <c r="L77" s="126"/>
      <c r="M77" s="118"/>
      <c r="N77" s="119"/>
    </row>
    <row r="78" spans="1:14" s="16" customFormat="1" ht="12.75">
      <c r="A78" s="170"/>
      <c r="B78" s="55" t="s">
        <v>23</v>
      </c>
      <c r="C78" s="72">
        <v>14904.38</v>
      </c>
      <c r="D78" s="72">
        <v>0</v>
      </c>
      <c r="E78" s="72">
        <v>0</v>
      </c>
      <c r="F78" s="132"/>
      <c r="G78" s="132"/>
      <c r="H78" s="126"/>
      <c r="I78" s="132"/>
      <c r="J78" s="132"/>
      <c r="K78" s="133"/>
      <c r="L78" s="126"/>
      <c r="M78" s="118"/>
      <c r="N78" s="119"/>
    </row>
    <row r="79" spans="1:14" s="16" customFormat="1" ht="84">
      <c r="A79" s="169" t="s">
        <v>86</v>
      </c>
      <c r="B79" s="58" t="s">
        <v>71</v>
      </c>
      <c r="C79" s="54">
        <f>SUM(C80:C81)</f>
        <v>0</v>
      </c>
      <c r="D79" s="54">
        <f>SUM(D80:D81)</f>
        <v>0</v>
      </c>
      <c r="E79" s="54">
        <f>SUM(E80:E81)</f>
        <v>0</v>
      </c>
      <c r="F79" s="132" t="s">
        <v>115</v>
      </c>
      <c r="G79" s="132">
        <v>26000</v>
      </c>
      <c r="H79" s="126"/>
      <c r="I79" s="132">
        <v>28954.175</v>
      </c>
      <c r="J79" s="132">
        <v>14495.019</v>
      </c>
      <c r="K79" s="133">
        <v>0.5006</v>
      </c>
      <c r="L79" s="126"/>
      <c r="M79" s="117"/>
      <c r="N79" s="119" t="s">
        <v>116</v>
      </c>
    </row>
    <row r="80" spans="1:14" s="16" customFormat="1" ht="12.75">
      <c r="A80" s="170"/>
      <c r="B80" s="55" t="s">
        <v>22</v>
      </c>
      <c r="C80" s="72">
        <v>0</v>
      </c>
      <c r="D80" s="72">
        <v>0</v>
      </c>
      <c r="E80" s="72">
        <v>0</v>
      </c>
      <c r="F80" s="132"/>
      <c r="G80" s="132"/>
      <c r="H80" s="126"/>
      <c r="I80" s="132"/>
      <c r="J80" s="132"/>
      <c r="K80" s="133"/>
      <c r="L80" s="126"/>
      <c r="M80" s="118"/>
      <c r="N80" s="119"/>
    </row>
    <row r="81" spans="1:14" s="16" customFormat="1" ht="13.5" thickBot="1">
      <c r="A81" s="170"/>
      <c r="B81" s="85" t="s">
        <v>23</v>
      </c>
      <c r="C81" s="82">
        <v>0</v>
      </c>
      <c r="D81" s="82">
        <v>0</v>
      </c>
      <c r="E81" s="82">
        <v>0</v>
      </c>
      <c r="F81" s="139"/>
      <c r="G81" s="139"/>
      <c r="H81" s="163"/>
      <c r="I81" s="139"/>
      <c r="J81" s="139"/>
      <c r="K81" s="140"/>
      <c r="L81" s="163"/>
      <c r="M81" s="118"/>
      <c r="N81" s="182"/>
    </row>
    <row r="82" spans="1:14" s="16" customFormat="1" ht="120">
      <c r="A82" s="177" t="s">
        <v>87</v>
      </c>
      <c r="B82" s="84" t="s">
        <v>54</v>
      </c>
      <c r="C82" s="80">
        <f>SUM(C83:C84)</f>
        <v>236285.91030000002</v>
      </c>
      <c r="D82" s="80">
        <f>SUM(D83:D84)</f>
        <v>0</v>
      </c>
      <c r="E82" s="80">
        <f>SUM(E83:E84)</f>
        <v>0</v>
      </c>
      <c r="F82" s="164"/>
      <c r="G82" s="164"/>
      <c r="H82" s="162"/>
      <c r="I82" s="164"/>
      <c r="J82" s="164"/>
      <c r="K82" s="167">
        <f>(K85+K88+K91)/3</f>
        <v>0.08573333333333333</v>
      </c>
      <c r="L82" s="162"/>
      <c r="M82" s="179"/>
      <c r="N82" s="181"/>
    </row>
    <row r="83" spans="1:14" s="16" customFormat="1" ht="12.75">
      <c r="A83" s="185"/>
      <c r="B83" s="55" t="s">
        <v>23</v>
      </c>
      <c r="C83" s="72">
        <f aca="true" t="shared" si="2" ref="C83:E84">C86+C89+C92</f>
        <v>214805.37300000002</v>
      </c>
      <c r="D83" s="72">
        <f t="shared" si="2"/>
        <v>0</v>
      </c>
      <c r="E83" s="72">
        <f t="shared" si="2"/>
        <v>0</v>
      </c>
      <c r="F83" s="132"/>
      <c r="G83" s="132"/>
      <c r="H83" s="126"/>
      <c r="I83" s="132"/>
      <c r="J83" s="132"/>
      <c r="K83" s="151"/>
      <c r="L83" s="126"/>
      <c r="M83" s="118"/>
      <c r="N83" s="119"/>
    </row>
    <row r="84" spans="1:14" s="16" customFormat="1" ht="13.5" thickBot="1">
      <c r="A84" s="185"/>
      <c r="B84" s="85" t="s">
        <v>24</v>
      </c>
      <c r="C84" s="82">
        <f t="shared" si="2"/>
        <v>21480.5373</v>
      </c>
      <c r="D84" s="82">
        <f t="shared" si="2"/>
        <v>0</v>
      </c>
      <c r="E84" s="82">
        <f t="shared" si="2"/>
        <v>0</v>
      </c>
      <c r="F84" s="139"/>
      <c r="G84" s="139"/>
      <c r="H84" s="163"/>
      <c r="I84" s="139"/>
      <c r="J84" s="139"/>
      <c r="K84" s="168"/>
      <c r="L84" s="163"/>
      <c r="M84" s="118"/>
      <c r="N84" s="182"/>
    </row>
    <row r="85" spans="1:14" s="16" customFormat="1" ht="72">
      <c r="A85" s="186" t="s">
        <v>88</v>
      </c>
      <c r="B85" s="86" t="s">
        <v>55</v>
      </c>
      <c r="C85" s="88">
        <f>SUM(C86:C87)</f>
        <v>104403.80500000001</v>
      </c>
      <c r="D85" s="88">
        <f>SUM(D86:D87)</f>
        <v>0</v>
      </c>
      <c r="E85" s="88">
        <f>SUM(E86:E87)</f>
        <v>0</v>
      </c>
      <c r="F85" s="164"/>
      <c r="G85" s="164"/>
      <c r="H85" s="165">
        <v>44095</v>
      </c>
      <c r="I85" s="164">
        <v>144815.87</v>
      </c>
      <c r="J85" s="164">
        <v>0</v>
      </c>
      <c r="K85" s="166">
        <v>0</v>
      </c>
      <c r="L85" s="162" t="s">
        <v>142</v>
      </c>
      <c r="M85" s="179"/>
      <c r="N85" s="181" t="s">
        <v>145</v>
      </c>
    </row>
    <row r="86" spans="1:14" s="16" customFormat="1" ht="12.75">
      <c r="A86" s="170"/>
      <c r="B86" s="55" t="s">
        <v>23</v>
      </c>
      <c r="C86" s="72">
        <v>94912.55</v>
      </c>
      <c r="D86" s="72">
        <v>0</v>
      </c>
      <c r="E86" s="72">
        <v>0</v>
      </c>
      <c r="F86" s="132"/>
      <c r="G86" s="132"/>
      <c r="H86" s="157"/>
      <c r="I86" s="132"/>
      <c r="J86" s="132"/>
      <c r="K86" s="133"/>
      <c r="L86" s="126"/>
      <c r="M86" s="118"/>
      <c r="N86" s="119"/>
    </row>
    <row r="87" spans="1:14" s="16" customFormat="1" ht="12.75">
      <c r="A87" s="170"/>
      <c r="B87" s="55" t="s">
        <v>24</v>
      </c>
      <c r="C87" s="72">
        <v>9491.255000000001</v>
      </c>
      <c r="D87" s="72">
        <v>0</v>
      </c>
      <c r="E87" s="72">
        <v>0</v>
      </c>
      <c r="F87" s="132"/>
      <c r="G87" s="132"/>
      <c r="H87" s="157"/>
      <c r="I87" s="132"/>
      <c r="J87" s="132"/>
      <c r="K87" s="133"/>
      <c r="L87" s="126"/>
      <c r="M87" s="118"/>
      <c r="N87" s="119"/>
    </row>
    <row r="88" spans="1:14" s="16" customFormat="1" ht="108">
      <c r="A88" s="169" t="s">
        <v>89</v>
      </c>
      <c r="B88" s="58" t="s">
        <v>56</v>
      </c>
      <c r="C88" s="54">
        <f>SUM(C89:C90)</f>
        <v>91733.4253</v>
      </c>
      <c r="D88" s="54">
        <f>SUM(D89:D90)</f>
        <v>0</v>
      </c>
      <c r="E88" s="54">
        <f>SUM(E89:E90)</f>
        <v>0</v>
      </c>
      <c r="F88" s="132"/>
      <c r="G88" s="132"/>
      <c r="H88" s="132" t="s">
        <v>143</v>
      </c>
      <c r="I88" s="132">
        <v>366598.0949</v>
      </c>
      <c r="J88" s="132">
        <v>78295.49916</v>
      </c>
      <c r="K88" s="133">
        <v>0.2572</v>
      </c>
      <c r="L88" s="126" t="s">
        <v>142</v>
      </c>
      <c r="M88" s="117"/>
      <c r="N88" s="119" t="s">
        <v>146</v>
      </c>
    </row>
    <row r="89" spans="1:14" s="16" customFormat="1" ht="12.75">
      <c r="A89" s="170"/>
      <c r="B89" s="55" t="s">
        <v>23</v>
      </c>
      <c r="C89" s="72">
        <v>83394.023</v>
      </c>
      <c r="D89" s="72">
        <v>0</v>
      </c>
      <c r="E89" s="72">
        <v>0</v>
      </c>
      <c r="F89" s="132"/>
      <c r="G89" s="132"/>
      <c r="H89" s="132"/>
      <c r="I89" s="132"/>
      <c r="J89" s="132"/>
      <c r="K89" s="133"/>
      <c r="L89" s="126"/>
      <c r="M89" s="118"/>
      <c r="N89" s="119"/>
    </row>
    <row r="90" spans="1:14" s="16" customFormat="1" ht="12.75">
      <c r="A90" s="170"/>
      <c r="B90" s="55" t="s">
        <v>24</v>
      </c>
      <c r="C90" s="72">
        <v>8339.4023</v>
      </c>
      <c r="D90" s="72">
        <v>0</v>
      </c>
      <c r="E90" s="72">
        <v>0</v>
      </c>
      <c r="F90" s="132"/>
      <c r="G90" s="132"/>
      <c r="H90" s="132"/>
      <c r="I90" s="132"/>
      <c r="J90" s="132"/>
      <c r="K90" s="133"/>
      <c r="L90" s="126"/>
      <c r="M90" s="118"/>
      <c r="N90" s="119"/>
    </row>
    <row r="91" spans="1:14" s="16" customFormat="1" ht="48">
      <c r="A91" s="169" t="s">
        <v>90</v>
      </c>
      <c r="B91" s="58" t="s">
        <v>57</v>
      </c>
      <c r="C91" s="54">
        <f>SUM(C92:C93)</f>
        <v>40148.68</v>
      </c>
      <c r="D91" s="54">
        <f>SUM(D92:D93)</f>
        <v>0</v>
      </c>
      <c r="E91" s="54">
        <f>SUM(E92:E93)</f>
        <v>0</v>
      </c>
      <c r="F91" s="132"/>
      <c r="G91" s="132"/>
      <c r="H91" s="157">
        <v>43419</v>
      </c>
      <c r="I91" s="132">
        <v>31409.1286</v>
      </c>
      <c r="J91" s="132">
        <v>0</v>
      </c>
      <c r="K91" s="133">
        <v>0</v>
      </c>
      <c r="L91" s="160" t="s">
        <v>144</v>
      </c>
      <c r="M91" s="117"/>
      <c r="N91" s="119" t="s">
        <v>147</v>
      </c>
    </row>
    <row r="92" spans="1:14" s="16" customFormat="1" ht="12.75">
      <c r="A92" s="170"/>
      <c r="B92" s="55" t="s">
        <v>23</v>
      </c>
      <c r="C92" s="72">
        <v>36498.8</v>
      </c>
      <c r="D92" s="72">
        <v>0</v>
      </c>
      <c r="E92" s="72">
        <v>0</v>
      </c>
      <c r="F92" s="132"/>
      <c r="G92" s="132"/>
      <c r="H92" s="157"/>
      <c r="I92" s="132"/>
      <c r="J92" s="132"/>
      <c r="K92" s="133"/>
      <c r="L92" s="160"/>
      <c r="M92" s="118"/>
      <c r="N92" s="119"/>
    </row>
    <row r="93" spans="1:14" s="16" customFormat="1" ht="13.5" thickBot="1">
      <c r="A93" s="175"/>
      <c r="B93" s="65" t="s">
        <v>24</v>
      </c>
      <c r="C93" s="73">
        <v>3649.8800000000006</v>
      </c>
      <c r="D93" s="73">
        <v>0</v>
      </c>
      <c r="E93" s="73">
        <v>0</v>
      </c>
      <c r="F93" s="149"/>
      <c r="G93" s="149"/>
      <c r="H93" s="158"/>
      <c r="I93" s="149"/>
      <c r="J93" s="149"/>
      <c r="K93" s="159"/>
      <c r="L93" s="161"/>
      <c r="M93" s="184"/>
      <c r="N93" s="172"/>
    </row>
    <row r="94" spans="1:14" s="16" customFormat="1" ht="60">
      <c r="A94" s="185" t="s">
        <v>91</v>
      </c>
      <c r="B94" s="83" t="s">
        <v>58</v>
      </c>
      <c r="C94" s="74">
        <f>SUM(C95:C96)</f>
        <v>5773.826603960396</v>
      </c>
      <c r="D94" s="74">
        <f>SUM(D95:D96)</f>
        <v>0</v>
      </c>
      <c r="E94" s="74">
        <f>SUM(E95:E96)</f>
        <v>0</v>
      </c>
      <c r="F94" s="148"/>
      <c r="G94" s="148"/>
      <c r="H94" s="153"/>
      <c r="I94" s="148"/>
      <c r="J94" s="148"/>
      <c r="K94" s="150">
        <f>K97</f>
        <v>0</v>
      </c>
      <c r="L94" s="153"/>
      <c r="M94" s="118"/>
      <c r="N94" s="171"/>
    </row>
    <row r="95" spans="1:14" s="16" customFormat="1" ht="12.75">
      <c r="A95" s="185"/>
      <c r="B95" s="55" t="s">
        <v>23</v>
      </c>
      <c r="C95" s="72">
        <f aca="true" t="shared" si="3" ref="C95:E96">C98</f>
        <v>5716.66</v>
      </c>
      <c r="D95" s="72">
        <f t="shared" si="3"/>
        <v>0</v>
      </c>
      <c r="E95" s="72">
        <f t="shared" si="3"/>
        <v>0</v>
      </c>
      <c r="F95" s="132"/>
      <c r="G95" s="132"/>
      <c r="H95" s="126"/>
      <c r="I95" s="132"/>
      <c r="J95" s="132"/>
      <c r="K95" s="151"/>
      <c r="L95" s="126"/>
      <c r="M95" s="118"/>
      <c r="N95" s="119"/>
    </row>
    <row r="96" spans="1:14" s="16" customFormat="1" ht="13.5" thickBot="1">
      <c r="A96" s="183"/>
      <c r="B96" s="65" t="s">
        <v>24</v>
      </c>
      <c r="C96" s="73">
        <f t="shared" si="3"/>
        <v>57.16660396039606</v>
      </c>
      <c r="D96" s="73">
        <f t="shared" si="3"/>
        <v>0</v>
      </c>
      <c r="E96" s="73">
        <f t="shared" si="3"/>
        <v>0</v>
      </c>
      <c r="F96" s="149"/>
      <c r="G96" s="149"/>
      <c r="H96" s="154"/>
      <c r="I96" s="149"/>
      <c r="J96" s="149"/>
      <c r="K96" s="152"/>
      <c r="L96" s="154"/>
      <c r="M96" s="184"/>
      <c r="N96" s="172"/>
    </row>
    <row r="97" spans="1:14" s="16" customFormat="1" ht="84">
      <c r="A97" s="170" t="s">
        <v>92</v>
      </c>
      <c r="B97" s="83" t="s">
        <v>59</v>
      </c>
      <c r="C97" s="67">
        <f>SUM(C98:C99)</f>
        <v>5773.826603960396</v>
      </c>
      <c r="D97" s="67">
        <f>SUM(D98:D99)</f>
        <v>0</v>
      </c>
      <c r="E97" s="67">
        <f>SUM(E98:E99)</f>
        <v>0</v>
      </c>
      <c r="F97" s="134"/>
      <c r="G97" s="134"/>
      <c r="H97" s="124"/>
      <c r="I97" s="134"/>
      <c r="J97" s="134"/>
      <c r="K97" s="155">
        <v>0</v>
      </c>
      <c r="L97" s="124"/>
      <c r="M97" s="118"/>
      <c r="N97" s="171"/>
    </row>
    <row r="98" spans="1:14" s="16" customFormat="1" ht="12.75">
      <c r="A98" s="170"/>
      <c r="B98" s="55" t="s">
        <v>23</v>
      </c>
      <c r="C98" s="72">
        <v>5716.66</v>
      </c>
      <c r="D98" s="72">
        <v>0</v>
      </c>
      <c r="E98" s="72">
        <v>0</v>
      </c>
      <c r="F98" s="135"/>
      <c r="G98" s="135"/>
      <c r="H98" s="137"/>
      <c r="I98" s="135"/>
      <c r="J98" s="135"/>
      <c r="K98" s="156"/>
      <c r="L98" s="137"/>
      <c r="M98" s="118"/>
      <c r="N98" s="119"/>
    </row>
    <row r="99" spans="1:14" s="16" customFormat="1" ht="13.5" thickBot="1">
      <c r="A99" s="170"/>
      <c r="B99" s="85" t="s">
        <v>24</v>
      </c>
      <c r="C99" s="82">
        <v>57.16660396039606</v>
      </c>
      <c r="D99" s="82">
        <v>0</v>
      </c>
      <c r="E99" s="82">
        <v>0</v>
      </c>
      <c r="F99" s="135"/>
      <c r="G99" s="135"/>
      <c r="H99" s="137"/>
      <c r="I99" s="135"/>
      <c r="J99" s="135"/>
      <c r="K99" s="156"/>
      <c r="L99" s="137"/>
      <c r="M99" s="118"/>
      <c r="N99" s="182"/>
    </row>
    <row r="100" spans="1:14" s="16" customFormat="1" ht="24">
      <c r="A100" s="177" t="s">
        <v>60</v>
      </c>
      <c r="B100" s="84" t="s">
        <v>61</v>
      </c>
      <c r="C100" s="80">
        <f>SUM(C101:C101)</f>
        <v>146250</v>
      </c>
      <c r="D100" s="80">
        <f>SUM(D101:D101)</f>
        <v>0</v>
      </c>
      <c r="E100" s="80">
        <f>SUM(E101:E101)</f>
        <v>0</v>
      </c>
      <c r="F100" s="134"/>
      <c r="G100" s="134"/>
      <c r="H100" s="124"/>
      <c r="I100" s="134"/>
      <c r="J100" s="134"/>
      <c r="K100" s="122">
        <f>K102</f>
        <v>0</v>
      </c>
      <c r="L100" s="124"/>
      <c r="M100" s="179"/>
      <c r="N100" s="181"/>
    </row>
    <row r="101" spans="1:14" s="16" customFormat="1" ht="13.5" thickBot="1">
      <c r="A101" s="183"/>
      <c r="B101" s="65" t="s">
        <v>23</v>
      </c>
      <c r="C101" s="73">
        <f>C103</f>
        <v>146250</v>
      </c>
      <c r="D101" s="73">
        <f>D103</f>
        <v>0</v>
      </c>
      <c r="E101" s="73">
        <f>E103</f>
        <v>0</v>
      </c>
      <c r="F101" s="136"/>
      <c r="G101" s="136"/>
      <c r="H101" s="125"/>
      <c r="I101" s="136"/>
      <c r="J101" s="136"/>
      <c r="K101" s="123"/>
      <c r="L101" s="125"/>
      <c r="M101" s="184"/>
      <c r="N101" s="172"/>
    </row>
    <row r="102" spans="1:14" s="16" customFormat="1" ht="48">
      <c r="A102" s="177" t="s">
        <v>63</v>
      </c>
      <c r="B102" s="86" t="s">
        <v>62</v>
      </c>
      <c r="C102" s="80">
        <f>SUM(C103:C103)</f>
        <v>146250</v>
      </c>
      <c r="D102" s="80">
        <f>SUM(D103:D103)</f>
        <v>0</v>
      </c>
      <c r="E102" s="80">
        <f>SUM(E103:E103)</f>
        <v>0</v>
      </c>
      <c r="F102" s="144"/>
      <c r="G102" s="144"/>
      <c r="H102" s="145"/>
      <c r="I102" s="144"/>
      <c r="J102" s="144"/>
      <c r="K102" s="146">
        <f>(K104+K106+K108)/3</f>
        <v>0</v>
      </c>
      <c r="L102" s="145"/>
      <c r="M102" s="179"/>
      <c r="N102" s="181"/>
    </row>
    <row r="103" spans="1:14" s="16" customFormat="1" ht="12.75">
      <c r="A103" s="178"/>
      <c r="B103" s="55" t="s">
        <v>23</v>
      </c>
      <c r="C103" s="72">
        <f>C105+C107+C109</f>
        <v>146250</v>
      </c>
      <c r="D103" s="72">
        <f>D105+D107+D109</f>
        <v>0</v>
      </c>
      <c r="E103" s="72">
        <f>E105+E107+E109</f>
        <v>0</v>
      </c>
      <c r="F103" s="143"/>
      <c r="G103" s="143"/>
      <c r="H103" s="131"/>
      <c r="I103" s="143"/>
      <c r="J103" s="143"/>
      <c r="K103" s="147"/>
      <c r="L103" s="131"/>
      <c r="M103" s="180"/>
      <c r="N103" s="119"/>
    </row>
    <row r="104" spans="1:14" s="16" customFormat="1" ht="36">
      <c r="A104" s="170" t="s">
        <v>64</v>
      </c>
      <c r="B104" s="83" t="s">
        <v>148</v>
      </c>
      <c r="C104" s="67">
        <f>SUM(C105:C105)</f>
        <v>100100</v>
      </c>
      <c r="D104" s="67">
        <f>SUM(D105:D105)</f>
        <v>0</v>
      </c>
      <c r="E104" s="67">
        <f>SUM(E105:E105)</f>
        <v>0</v>
      </c>
      <c r="F104" s="142" t="s">
        <v>138</v>
      </c>
      <c r="G104" s="142">
        <v>143000</v>
      </c>
      <c r="H104" s="127">
        <v>43343</v>
      </c>
      <c r="I104" s="142">
        <v>143000</v>
      </c>
      <c r="J104" s="142"/>
      <c r="K104" s="129">
        <v>0</v>
      </c>
      <c r="L104" s="127">
        <v>43131</v>
      </c>
      <c r="M104" s="176"/>
      <c r="N104" s="171" t="s">
        <v>139</v>
      </c>
    </row>
    <row r="105" spans="1:14" s="16" customFormat="1" ht="12.75">
      <c r="A105" s="170"/>
      <c r="B105" s="55" t="s">
        <v>23</v>
      </c>
      <c r="C105" s="72">
        <v>100100</v>
      </c>
      <c r="D105" s="72">
        <v>0</v>
      </c>
      <c r="E105" s="72">
        <v>0</v>
      </c>
      <c r="F105" s="143"/>
      <c r="G105" s="143"/>
      <c r="H105" s="131"/>
      <c r="I105" s="143"/>
      <c r="J105" s="143"/>
      <c r="K105" s="130"/>
      <c r="L105" s="131"/>
      <c r="M105" s="176"/>
      <c r="N105" s="119"/>
    </row>
    <row r="106" spans="1:14" s="16" customFormat="1" ht="36">
      <c r="A106" s="169" t="s">
        <v>65</v>
      </c>
      <c r="B106" s="58" t="s">
        <v>149</v>
      </c>
      <c r="C106" s="54">
        <f>SUM(C107:C107)</f>
        <v>21150</v>
      </c>
      <c r="D106" s="54">
        <f>SUM(D107:D107)</f>
        <v>0</v>
      </c>
      <c r="E106" s="54">
        <f>SUM(E107:E107)</f>
        <v>0</v>
      </c>
      <c r="F106" s="142"/>
      <c r="G106" s="142"/>
      <c r="H106" s="127"/>
      <c r="I106" s="142"/>
      <c r="J106" s="142"/>
      <c r="K106" s="129">
        <v>0</v>
      </c>
      <c r="L106" s="127"/>
      <c r="M106" s="173"/>
      <c r="N106" s="171" t="s">
        <v>141</v>
      </c>
    </row>
    <row r="107" spans="1:14" s="16" customFormat="1" ht="12.75">
      <c r="A107" s="170"/>
      <c r="B107" s="55" t="s">
        <v>23</v>
      </c>
      <c r="C107" s="72">
        <v>21150</v>
      </c>
      <c r="D107" s="72">
        <v>0</v>
      </c>
      <c r="E107" s="72">
        <v>0</v>
      </c>
      <c r="F107" s="143"/>
      <c r="G107" s="143"/>
      <c r="H107" s="131"/>
      <c r="I107" s="143"/>
      <c r="J107" s="143"/>
      <c r="K107" s="130"/>
      <c r="L107" s="131"/>
      <c r="M107" s="176"/>
      <c r="N107" s="119"/>
    </row>
    <row r="108" spans="1:14" s="16" customFormat="1" ht="24">
      <c r="A108" s="169" t="s">
        <v>66</v>
      </c>
      <c r="B108" s="58" t="s">
        <v>150</v>
      </c>
      <c r="C108" s="54">
        <f>SUM(C109:C109)</f>
        <v>25000</v>
      </c>
      <c r="D108" s="54">
        <f>SUM(D109:D109)</f>
        <v>0</v>
      </c>
      <c r="E108" s="54">
        <f>SUM(E109:E109)</f>
        <v>0</v>
      </c>
      <c r="F108" s="139" t="s">
        <v>140</v>
      </c>
      <c r="G108" s="139">
        <v>42000</v>
      </c>
      <c r="H108" s="127">
        <v>43454</v>
      </c>
      <c r="I108" s="139">
        <v>42000</v>
      </c>
      <c r="J108" s="139"/>
      <c r="K108" s="140">
        <v>0</v>
      </c>
      <c r="L108" s="127">
        <v>43454</v>
      </c>
      <c r="M108" s="173"/>
      <c r="N108" s="171" t="s">
        <v>139</v>
      </c>
    </row>
    <row r="109" spans="1:14" s="16" customFormat="1" ht="13.5" thickBot="1">
      <c r="A109" s="175"/>
      <c r="B109" s="65" t="s">
        <v>23</v>
      </c>
      <c r="C109" s="73">
        <v>25000</v>
      </c>
      <c r="D109" s="73">
        <v>0</v>
      </c>
      <c r="E109" s="73">
        <v>0</v>
      </c>
      <c r="F109" s="136"/>
      <c r="G109" s="136"/>
      <c r="H109" s="128"/>
      <c r="I109" s="136"/>
      <c r="J109" s="136"/>
      <c r="K109" s="141"/>
      <c r="L109" s="128"/>
      <c r="M109" s="174"/>
      <c r="N109" s="172"/>
    </row>
    <row r="110" spans="1:14" s="21" customFormat="1" ht="22.5" customHeight="1">
      <c r="A110" s="18"/>
      <c r="B110" s="51"/>
      <c r="C110" s="19"/>
      <c r="D110" s="19"/>
      <c r="E110" s="19"/>
      <c r="F110" s="19"/>
      <c r="G110" s="19"/>
      <c r="H110" s="19"/>
      <c r="I110" s="19"/>
      <c r="J110" s="19"/>
      <c r="K110" s="19"/>
      <c r="L110" s="19"/>
      <c r="M110" s="19"/>
      <c r="N110" s="20"/>
    </row>
    <row r="111" spans="1:14" s="25" customFormat="1" ht="17.25" customHeight="1">
      <c r="A111" s="22"/>
      <c r="B111" s="23" t="s">
        <v>11</v>
      </c>
      <c r="C111" s="24"/>
      <c r="E111" s="24"/>
      <c r="F111" s="26"/>
      <c r="G111" s="27"/>
      <c r="H111" s="120" t="s">
        <v>136</v>
      </c>
      <c r="I111" s="120"/>
      <c r="J111" s="120"/>
      <c r="K111" s="120"/>
      <c r="L111" s="120"/>
      <c r="M111" s="28"/>
      <c r="N111" s="20"/>
    </row>
    <row r="112" spans="1:13" s="36" customFormat="1" ht="11.25">
      <c r="A112" s="29"/>
      <c r="B112" s="30"/>
      <c r="C112" s="31"/>
      <c r="D112" s="32" t="s">
        <v>12</v>
      </c>
      <c r="E112" s="32"/>
      <c r="F112" s="34"/>
      <c r="G112" s="35"/>
      <c r="H112" s="205" t="s">
        <v>13</v>
      </c>
      <c r="I112" s="205"/>
      <c r="J112" s="205"/>
      <c r="K112" s="205"/>
      <c r="L112" s="205"/>
      <c r="M112" s="30"/>
    </row>
    <row r="113" spans="1:13" s="36" customFormat="1" ht="11.25">
      <c r="A113" s="29"/>
      <c r="B113" s="30"/>
      <c r="C113" s="31"/>
      <c r="D113" s="33"/>
      <c r="E113" s="33"/>
      <c r="F113" s="34"/>
      <c r="G113" s="35"/>
      <c r="H113" s="33"/>
      <c r="I113" s="33"/>
      <c r="J113" s="33"/>
      <c r="K113" s="33"/>
      <c r="L113" s="33"/>
      <c r="M113" s="30"/>
    </row>
    <row r="114" spans="1:13" s="37" customFormat="1" ht="13.5" customHeight="1">
      <c r="A114" s="22"/>
      <c r="B114" s="23" t="s">
        <v>14</v>
      </c>
      <c r="C114" s="24"/>
      <c r="E114" s="24"/>
      <c r="F114" s="26"/>
      <c r="G114" s="27"/>
      <c r="H114" s="121" t="s">
        <v>135</v>
      </c>
      <c r="I114" s="121"/>
      <c r="J114" s="121"/>
      <c r="K114" s="121"/>
      <c r="L114" s="121"/>
      <c r="M114" s="28"/>
    </row>
    <row r="115" spans="1:13" s="36" customFormat="1" ht="10.5" customHeight="1">
      <c r="A115" s="29"/>
      <c r="B115" s="30"/>
      <c r="C115" s="38"/>
      <c r="D115" s="32" t="s">
        <v>12</v>
      </c>
      <c r="E115" s="32"/>
      <c r="F115" s="34"/>
      <c r="G115" s="35"/>
      <c r="H115" s="205" t="s">
        <v>13</v>
      </c>
      <c r="I115" s="205"/>
      <c r="J115" s="205"/>
      <c r="K115" s="205"/>
      <c r="L115" s="205"/>
      <c r="M115" s="30"/>
    </row>
    <row r="116" spans="1:13" s="37" customFormat="1" ht="11.25" customHeight="1">
      <c r="A116" s="22"/>
      <c r="B116" s="87" t="s">
        <v>137</v>
      </c>
      <c r="D116" s="39"/>
      <c r="E116" s="40"/>
      <c r="F116" s="41"/>
      <c r="G116" s="40"/>
      <c r="H116" s="42"/>
      <c r="I116" s="42"/>
      <c r="J116" s="42"/>
      <c r="K116" s="43"/>
      <c r="L116" s="23"/>
      <c r="M116" s="44"/>
    </row>
    <row r="117" spans="1:13" s="37" customFormat="1" ht="9.75" customHeight="1">
      <c r="A117" s="29"/>
      <c r="B117" s="45" t="s">
        <v>15</v>
      </c>
      <c r="D117" s="46"/>
      <c r="E117" s="46"/>
      <c r="F117" s="41"/>
      <c r="G117" s="46"/>
      <c r="H117" s="47"/>
      <c r="I117" s="47"/>
      <c r="J117" s="47"/>
      <c r="K117" s="48"/>
      <c r="L117" s="49"/>
      <c r="M117" s="50"/>
    </row>
    <row r="119" spans="1:14" s="21" customFormat="1" ht="27" customHeight="1">
      <c r="A119" s="18"/>
      <c r="B119" s="204" t="s">
        <v>10</v>
      </c>
      <c r="C119" s="204"/>
      <c r="D119" s="204"/>
      <c r="E119" s="204"/>
      <c r="F119" s="204"/>
      <c r="G119" s="204"/>
      <c r="H119" s="204"/>
      <c r="I119" s="204"/>
      <c r="J119" s="204"/>
      <c r="K119" s="204"/>
      <c r="L119" s="204"/>
      <c r="M119" s="204"/>
      <c r="N119" s="204"/>
    </row>
    <row r="120" spans="2:14" ht="27" customHeight="1">
      <c r="B120" s="203" t="s">
        <v>31</v>
      </c>
      <c r="C120" s="203"/>
      <c r="D120" s="203"/>
      <c r="E120" s="203"/>
      <c r="F120" s="203"/>
      <c r="G120" s="203"/>
      <c r="H120" s="203"/>
      <c r="I120" s="203"/>
      <c r="J120" s="203"/>
      <c r="K120" s="203"/>
      <c r="L120" s="203"/>
      <c r="M120" s="203"/>
      <c r="N120" s="203"/>
    </row>
  </sheetData>
  <sheetProtection/>
  <mergeCells count="349">
    <mergeCell ref="N8:N12"/>
    <mergeCell ref="M22:M24"/>
    <mergeCell ref="N18:N21"/>
    <mergeCell ref="N13:N17"/>
    <mergeCell ref="B120:N120"/>
    <mergeCell ref="B119:N119"/>
    <mergeCell ref="H112:L112"/>
    <mergeCell ref="H115:L115"/>
    <mergeCell ref="M40:M42"/>
    <mergeCell ref="N22:N24"/>
    <mergeCell ref="A8:A12"/>
    <mergeCell ref="F8:F12"/>
    <mergeCell ref="G8:G12"/>
    <mergeCell ref="H8:H12"/>
    <mergeCell ref="I8:I12"/>
    <mergeCell ref="F18:F21"/>
    <mergeCell ref="G18:G21"/>
    <mergeCell ref="H18:H21"/>
    <mergeCell ref="G13:G17"/>
    <mergeCell ref="A18:A21"/>
    <mergeCell ref="J18:J21"/>
    <mergeCell ref="K18:K21"/>
    <mergeCell ref="L18:L21"/>
    <mergeCell ref="M18:M21"/>
    <mergeCell ref="M13:M17"/>
    <mergeCell ref="A40:A42"/>
    <mergeCell ref="J13:J17"/>
    <mergeCell ref="K13:K17"/>
    <mergeCell ref="L13:L17"/>
    <mergeCell ref="A13:A17"/>
    <mergeCell ref="B2:M2"/>
    <mergeCell ref="B3:M3"/>
    <mergeCell ref="B4:M4"/>
    <mergeCell ref="J8:J12"/>
    <mergeCell ref="K8:K12"/>
    <mergeCell ref="L8:L12"/>
    <mergeCell ref="M8:M12"/>
    <mergeCell ref="A22:A24"/>
    <mergeCell ref="F13:F17"/>
    <mergeCell ref="H13:H17"/>
    <mergeCell ref="I13:I17"/>
    <mergeCell ref="I18:I21"/>
    <mergeCell ref="A52:A54"/>
    <mergeCell ref="A49:A51"/>
    <mergeCell ref="A34:A36"/>
    <mergeCell ref="G37:G39"/>
    <mergeCell ref="H37:H39"/>
    <mergeCell ref="M52:M54"/>
    <mergeCell ref="N52:N54"/>
    <mergeCell ref="L34:L36"/>
    <mergeCell ref="I37:I39"/>
    <mergeCell ref="J37:J39"/>
    <mergeCell ref="K37:K39"/>
    <mergeCell ref="N40:N42"/>
    <mergeCell ref="M49:M51"/>
    <mergeCell ref="N49:N51"/>
    <mergeCell ref="N46:N48"/>
    <mergeCell ref="A70:A72"/>
    <mergeCell ref="M70:M72"/>
    <mergeCell ref="N70:N72"/>
    <mergeCell ref="F52:F54"/>
    <mergeCell ref="G52:G54"/>
    <mergeCell ref="H52:H54"/>
    <mergeCell ref="I52:I54"/>
    <mergeCell ref="A55:A57"/>
    <mergeCell ref="M55:M57"/>
    <mergeCell ref="N55:N57"/>
    <mergeCell ref="F58:F60"/>
    <mergeCell ref="G58:G60"/>
    <mergeCell ref="H58:H60"/>
    <mergeCell ref="I58:I60"/>
    <mergeCell ref="M58:M60"/>
    <mergeCell ref="N58:N60"/>
    <mergeCell ref="A76:A78"/>
    <mergeCell ref="M76:M78"/>
    <mergeCell ref="A64:A66"/>
    <mergeCell ref="M64:M66"/>
    <mergeCell ref="N64:N66"/>
    <mergeCell ref="A28:A30"/>
    <mergeCell ref="M28:M30"/>
    <mergeCell ref="N28:N30"/>
    <mergeCell ref="A46:A48"/>
    <mergeCell ref="M46:M48"/>
    <mergeCell ref="M34:M36"/>
    <mergeCell ref="N34:N36"/>
    <mergeCell ref="A31:A33"/>
    <mergeCell ref="M31:M33"/>
    <mergeCell ref="N31:N33"/>
    <mergeCell ref="A73:A75"/>
    <mergeCell ref="M73:M75"/>
    <mergeCell ref="N73:N75"/>
    <mergeCell ref="A58:A60"/>
    <mergeCell ref="I34:I36"/>
    <mergeCell ref="J34:J36"/>
    <mergeCell ref="K34:K36"/>
    <mergeCell ref="N76:N78"/>
    <mergeCell ref="A79:A81"/>
    <mergeCell ref="M79:M81"/>
    <mergeCell ref="N79:N81"/>
    <mergeCell ref="A37:A39"/>
    <mergeCell ref="M37:M39"/>
    <mergeCell ref="N37:N39"/>
    <mergeCell ref="F37:F39"/>
    <mergeCell ref="A61:A63"/>
    <mergeCell ref="M61:M63"/>
    <mergeCell ref="N61:N63"/>
    <mergeCell ref="A67:A69"/>
    <mergeCell ref="M67:M69"/>
    <mergeCell ref="N67:N69"/>
    <mergeCell ref="F64:F66"/>
    <mergeCell ref="G64:G66"/>
    <mergeCell ref="H64:H66"/>
    <mergeCell ref="I64:I66"/>
    <mergeCell ref="A25:A27"/>
    <mergeCell ref="M25:M27"/>
    <mergeCell ref="N25:N27"/>
    <mergeCell ref="A82:A84"/>
    <mergeCell ref="M82:M84"/>
    <mergeCell ref="N82:N84"/>
    <mergeCell ref="L31:L33"/>
    <mergeCell ref="F34:F36"/>
    <mergeCell ref="G34:G36"/>
    <mergeCell ref="H34:H36"/>
    <mergeCell ref="A85:A87"/>
    <mergeCell ref="M85:M87"/>
    <mergeCell ref="N85:N87"/>
    <mergeCell ref="A88:A90"/>
    <mergeCell ref="M88:M90"/>
    <mergeCell ref="N88:N90"/>
    <mergeCell ref="F88:F90"/>
    <mergeCell ref="G88:G90"/>
    <mergeCell ref="H88:H90"/>
    <mergeCell ref="I88:I90"/>
    <mergeCell ref="A91:A93"/>
    <mergeCell ref="M91:M93"/>
    <mergeCell ref="N91:N93"/>
    <mergeCell ref="A94:A96"/>
    <mergeCell ref="M94:M96"/>
    <mergeCell ref="N94:N96"/>
    <mergeCell ref="F94:F96"/>
    <mergeCell ref="G94:G96"/>
    <mergeCell ref="H94:H96"/>
    <mergeCell ref="I94:I96"/>
    <mergeCell ref="A97:A99"/>
    <mergeCell ref="M97:M99"/>
    <mergeCell ref="N97:N99"/>
    <mergeCell ref="A100:A101"/>
    <mergeCell ref="M100:M101"/>
    <mergeCell ref="N100:N101"/>
    <mergeCell ref="H100:H101"/>
    <mergeCell ref="I100:I101"/>
    <mergeCell ref="J100:J101"/>
    <mergeCell ref="A102:A103"/>
    <mergeCell ref="M102:M103"/>
    <mergeCell ref="N102:N103"/>
    <mergeCell ref="A104:A105"/>
    <mergeCell ref="M104:M105"/>
    <mergeCell ref="N104:N105"/>
    <mergeCell ref="H104:H105"/>
    <mergeCell ref="I104:I105"/>
    <mergeCell ref="A106:A107"/>
    <mergeCell ref="M106:M107"/>
    <mergeCell ref="N106:N107"/>
    <mergeCell ref="L28:L30"/>
    <mergeCell ref="F31:F33"/>
    <mergeCell ref="G31:G33"/>
    <mergeCell ref="H31:H33"/>
    <mergeCell ref="I31:I33"/>
    <mergeCell ref="J31:J33"/>
    <mergeCell ref="K31:K33"/>
    <mergeCell ref="F28:F30"/>
    <mergeCell ref="G28:G30"/>
    <mergeCell ref="H28:H30"/>
    <mergeCell ref="I28:I30"/>
    <mergeCell ref="J28:J30"/>
    <mergeCell ref="K28:K30"/>
    <mergeCell ref="N108:N109"/>
    <mergeCell ref="M108:M109"/>
    <mergeCell ref="A108:A109"/>
    <mergeCell ref="F25:F27"/>
    <mergeCell ref="H25:H27"/>
    <mergeCell ref="G25:G27"/>
    <mergeCell ref="I25:I27"/>
    <mergeCell ref="J25:J27"/>
    <mergeCell ref="K25:K27"/>
    <mergeCell ref="L25:L27"/>
    <mergeCell ref="F40:F42"/>
    <mergeCell ref="G40:G42"/>
    <mergeCell ref="H40:H42"/>
    <mergeCell ref="I40:I42"/>
    <mergeCell ref="J40:J42"/>
    <mergeCell ref="K40:K42"/>
    <mergeCell ref="G46:G48"/>
    <mergeCell ref="H46:H48"/>
    <mergeCell ref="I46:I48"/>
    <mergeCell ref="J46:J48"/>
    <mergeCell ref="K46:K48"/>
    <mergeCell ref="L37:L39"/>
    <mergeCell ref="L40:L42"/>
    <mergeCell ref="L46:L48"/>
    <mergeCell ref="K43:K45"/>
    <mergeCell ref="L43:L45"/>
    <mergeCell ref="A43:A45"/>
    <mergeCell ref="F43:F45"/>
    <mergeCell ref="G43:G45"/>
    <mergeCell ref="H43:H45"/>
    <mergeCell ref="I43:I45"/>
    <mergeCell ref="J43:J45"/>
    <mergeCell ref="F46:F48"/>
    <mergeCell ref="J52:J54"/>
    <mergeCell ref="K52:K54"/>
    <mergeCell ref="L52:L54"/>
    <mergeCell ref="F49:F51"/>
    <mergeCell ref="G49:G51"/>
    <mergeCell ref="H49:H51"/>
    <mergeCell ref="I49:I51"/>
    <mergeCell ref="J49:J51"/>
    <mergeCell ref="K49:K51"/>
    <mergeCell ref="L49:L51"/>
    <mergeCell ref="J58:J60"/>
    <mergeCell ref="K58:K60"/>
    <mergeCell ref="L58:L60"/>
    <mergeCell ref="F61:F63"/>
    <mergeCell ref="G61:G63"/>
    <mergeCell ref="H61:H63"/>
    <mergeCell ref="I61:I63"/>
    <mergeCell ref="J61:J63"/>
    <mergeCell ref="K61:K63"/>
    <mergeCell ref="L61:L63"/>
    <mergeCell ref="L64:L66"/>
    <mergeCell ref="F67:F69"/>
    <mergeCell ref="G67:G69"/>
    <mergeCell ref="H67:H69"/>
    <mergeCell ref="I67:I69"/>
    <mergeCell ref="J67:J69"/>
    <mergeCell ref="K67:K69"/>
    <mergeCell ref="L67:L69"/>
    <mergeCell ref="H70:H72"/>
    <mergeCell ref="I70:I72"/>
    <mergeCell ref="J70:J72"/>
    <mergeCell ref="K70:K72"/>
    <mergeCell ref="J64:J66"/>
    <mergeCell ref="K64:K66"/>
    <mergeCell ref="L70:L72"/>
    <mergeCell ref="F73:F75"/>
    <mergeCell ref="G73:G75"/>
    <mergeCell ref="H73:H75"/>
    <mergeCell ref="I73:I75"/>
    <mergeCell ref="J73:J75"/>
    <mergeCell ref="K73:K75"/>
    <mergeCell ref="L73:L75"/>
    <mergeCell ref="F70:F72"/>
    <mergeCell ref="G70:G72"/>
    <mergeCell ref="K79:K81"/>
    <mergeCell ref="L79:L81"/>
    <mergeCell ref="F76:F78"/>
    <mergeCell ref="G76:G78"/>
    <mergeCell ref="H76:H78"/>
    <mergeCell ref="I76:I78"/>
    <mergeCell ref="J76:J78"/>
    <mergeCell ref="K76:K78"/>
    <mergeCell ref="H82:H84"/>
    <mergeCell ref="I82:I84"/>
    <mergeCell ref="J82:J84"/>
    <mergeCell ref="K82:K84"/>
    <mergeCell ref="L76:L78"/>
    <mergeCell ref="F79:F81"/>
    <mergeCell ref="G79:G81"/>
    <mergeCell ref="H79:H81"/>
    <mergeCell ref="I79:I81"/>
    <mergeCell ref="J79:J81"/>
    <mergeCell ref="L82:L84"/>
    <mergeCell ref="F85:F87"/>
    <mergeCell ref="G85:G87"/>
    <mergeCell ref="H85:H87"/>
    <mergeCell ref="I85:I87"/>
    <mergeCell ref="J85:J87"/>
    <mergeCell ref="K85:K87"/>
    <mergeCell ref="L85:L87"/>
    <mergeCell ref="F82:F84"/>
    <mergeCell ref="G82:G84"/>
    <mergeCell ref="J88:J90"/>
    <mergeCell ref="K88:K90"/>
    <mergeCell ref="L88:L90"/>
    <mergeCell ref="F91:F93"/>
    <mergeCell ref="G91:G93"/>
    <mergeCell ref="H91:H93"/>
    <mergeCell ref="I91:I93"/>
    <mergeCell ref="J91:J93"/>
    <mergeCell ref="K91:K93"/>
    <mergeCell ref="L91:L93"/>
    <mergeCell ref="J94:J96"/>
    <mergeCell ref="K94:K96"/>
    <mergeCell ref="L94:L96"/>
    <mergeCell ref="F97:F99"/>
    <mergeCell ref="G97:G99"/>
    <mergeCell ref="H97:H99"/>
    <mergeCell ref="I97:I99"/>
    <mergeCell ref="J97:J99"/>
    <mergeCell ref="K97:K99"/>
    <mergeCell ref="L97:L99"/>
    <mergeCell ref="L106:L107"/>
    <mergeCell ref="F102:F103"/>
    <mergeCell ref="G102:G103"/>
    <mergeCell ref="H102:H103"/>
    <mergeCell ref="I102:I103"/>
    <mergeCell ref="J102:J103"/>
    <mergeCell ref="K102:K103"/>
    <mergeCell ref="L102:L103"/>
    <mergeCell ref="F104:F105"/>
    <mergeCell ref="G104:G105"/>
    <mergeCell ref="F106:F107"/>
    <mergeCell ref="G106:G107"/>
    <mergeCell ref="H106:H107"/>
    <mergeCell ref="I106:I107"/>
    <mergeCell ref="J106:J107"/>
    <mergeCell ref="K106:K107"/>
    <mergeCell ref="L22:L24"/>
    <mergeCell ref="F100:F101"/>
    <mergeCell ref="G100:G101"/>
    <mergeCell ref="F108:F109"/>
    <mergeCell ref="G108:G109"/>
    <mergeCell ref="H108:H109"/>
    <mergeCell ref="I108:I109"/>
    <mergeCell ref="J108:J109"/>
    <mergeCell ref="K108:K109"/>
    <mergeCell ref="J104:J105"/>
    <mergeCell ref="F22:F24"/>
    <mergeCell ref="G22:G24"/>
    <mergeCell ref="H22:H24"/>
    <mergeCell ref="I22:I24"/>
    <mergeCell ref="J22:J24"/>
    <mergeCell ref="K22:K24"/>
    <mergeCell ref="F55:F57"/>
    <mergeCell ref="G55:G57"/>
    <mergeCell ref="H55:H57"/>
    <mergeCell ref="I55:I57"/>
    <mergeCell ref="J55:J57"/>
    <mergeCell ref="K55:K57"/>
    <mergeCell ref="M43:M45"/>
    <mergeCell ref="N43:N45"/>
    <mergeCell ref="H111:L111"/>
    <mergeCell ref="H114:L114"/>
    <mergeCell ref="K100:K101"/>
    <mergeCell ref="L100:L101"/>
    <mergeCell ref="L55:L57"/>
    <mergeCell ref="L108:L109"/>
    <mergeCell ref="K104:K105"/>
    <mergeCell ref="L104:L105"/>
  </mergeCells>
  <printOptions/>
  <pageMargins left="0.2362204724409449" right="0.2362204724409449" top="0.7480314960629921" bottom="0.7480314960629921" header="0" footer="0"/>
  <pageSetup fitToHeight="0" fitToWidth="1"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tabColor theme="6" tint="0.39998000860214233"/>
    <pageSetUpPr fitToPage="1"/>
  </sheetPr>
  <dimension ref="A1:N117"/>
  <sheetViews>
    <sheetView zoomScale="85" zoomScaleNormal="85" zoomScaleSheetLayoutView="100" workbookViewId="0" topLeftCell="A1">
      <pane ySplit="6" topLeftCell="A7" activePane="bottomLeft" state="frozen"/>
      <selection pane="topLeft" activeCell="A1" sqref="A1"/>
      <selection pane="bottomLeft" activeCell="O7" sqref="O7"/>
    </sheetView>
  </sheetViews>
  <sheetFormatPr defaultColWidth="9.140625" defaultRowHeight="12.75"/>
  <cols>
    <col min="1" max="1" width="6.421875" style="17" customWidth="1"/>
    <col min="2" max="2" width="28.57421875" style="17" customWidth="1"/>
    <col min="3" max="3" width="15.8515625" style="3" customWidth="1"/>
    <col min="4" max="5" width="15.8515625" style="4" customWidth="1"/>
    <col min="6" max="6" width="17.7109375" style="5" customWidth="1"/>
    <col min="7" max="7" width="14.8515625" style="4" customWidth="1"/>
    <col min="8" max="8" width="15.28125" style="4" customWidth="1"/>
    <col min="9" max="9" width="18.8515625" style="4" customWidth="1"/>
    <col min="10" max="10" width="15.00390625" style="4" customWidth="1"/>
    <col min="11" max="11" width="11.7109375" style="6" customWidth="1"/>
    <col min="12" max="12" width="13.7109375" style="7" customWidth="1"/>
    <col min="13" max="13" width="12.00390625" style="7" customWidth="1"/>
    <col min="14" max="14" width="33.421875" style="9" customWidth="1"/>
    <col min="15" max="16384" width="9.140625" style="4" customWidth="1"/>
  </cols>
  <sheetData>
    <row r="1" spans="1:14" ht="15">
      <c r="A1" s="1"/>
      <c r="B1" s="2"/>
      <c r="N1" s="57" t="s">
        <v>16</v>
      </c>
    </row>
    <row r="2" spans="1:14" ht="15.75" customHeight="1">
      <c r="A2" s="1"/>
      <c r="B2" s="191" t="s">
        <v>153</v>
      </c>
      <c r="C2" s="191"/>
      <c r="D2" s="191"/>
      <c r="E2" s="191"/>
      <c r="F2" s="191"/>
      <c r="G2" s="191"/>
      <c r="H2" s="191"/>
      <c r="I2" s="191"/>
      <c r="J2" s="191"/>
      <c r="K2" s="191"/>
      <c r="L2" s="191"/>
      <c r="M2" s="191"/>
      <c r="N2" s="56"/>
    </row>
    <row r="3" spans="1:13" ht="15.75">
      <c r="A3" s="10"/>
      <c r="B3" s="192" t="s">
        <v>33</v>
      </c>
      <c r="C3" s="192"/>
      <c r="D3" s="192"/>
      <c r="E3" s="192"/>
      <c r="F3" s="192"/>
      <c r="G3" s="192"/>
      <c r="H3" s="192"/>
      <c r="I3" s="192"/>
      <c r="J3" s="192"/>
      <c r="K3" s="192"/>
      <c r="L3" s="192"/>
      <c r="M3" s="192"/>
    </row>
    <row r="4" spans="1:13" ht="11.25" customHeight="1">
      <c r="A4" s="1"/>
      <c r="B4" s="193" t="s">
        <v>0</v>
      </c>
      <c r="C4" s="193"/>
      <c r="D4" s="193"/>
      <c r="E4" s="193"/>
      <c r="F4" s="193"/>
      <c r="G4" s="193"/>
      <c r="H4" s="193"/>
      <c r="I4" s="193"/>
      <c r="J4" s="193"/>
      <c r="K4" s="193"/>
      <c r="L4" s="193"/>
      <c r="M4" s="193"/>
    </row>
    <row r="5" spans="1:14" ht="12" thickBot="1">
      <c r="A5" s="1"/>
      <c r="B5" s="11"/>
      <c r="C5" s="12"/>
      <c r="D5" s="12"/>
      <c r="E5" s="13"/>
      <c r="F5" s="13"/>
      <c r="G5" s="14"/>
      <c r="H5" s="14"/>
      <c r="I5" s="14"/>
      <c r="J5" s="14"/>
      <c r="N5" s="8" t="s">
        <v>1</v>
      </c>
    </row>
    <row r="6" spans="1:14" s="15" customFormat="1" ht="111.75" customHeight="1">
      <c r="A6" s="59" t="s">
        <v>2</v>
      </c>
      <c r="B6" s="60" t="s">
        <v>30</v>
      </c>
      <c r="C6" s="61" t="s">
        <v>3</v>
      </c>
      <c r="D6" s="61" t="s">
        <v>4</v>
      </c>
      <c r="E6" s="61" t="s">
        <v>5</v>
      </c>
      <c r="F6" s="61" t="s">
        <v>19</v>
      </c>
      <c r="G6" s="61" t="s">
        <v>17</v>
      </c>
      <c r="H6" s="61" t="s">
        <v>18</v>
      </c>
      <c r="I6" s="61" t="s">
        <v>21</v>
      </c>
      <c r="J6" s="61" t="s">
        <v>20</v>
      </c>
      <c r="K6" s="62" t="s">
        <v>6</v>
      </c>
      <c r="L6" s="63" t="s">
        <v>7</v>
      </c>
      <c r="M6" s="63" t="s">
        <v>8</v>
      </c>
      <c r="N6" s="64" t="s">
        <v>9</v>
      </c>
    </row>
    <row r="7" spans="1:14" s="16" customFormat="1" ht="12" customHeight="1" thickBot="1">
      <c r="A7" s="68">
        <v>1</v>
      </c>
      <c r="B7" s="69">
        <v>2</v>
      </c>
      <c r="C7" s="70">
        <v>3</v>
      </c>
      <c r="D7" s="69">
        <v>4</v>
      </c>
      <c r="E7" s="70">
        <v>5</v>
      </c>
      <c r="F7" s="69">
        <v>6</v>
      </c>
      <c r="G7" s="70">
        <v>7</v>
      </c>
      <c r="H7" s="69">
        <v>8</v>
      </c>
      <c r="I7" s="70">
        <v>9</v>
      </c>
      <c r="J7" s="69">
        <v>10</v>
      </c>
      <c r="K7" s="70">
        <v>11</v>
      </c>
      <c r="L7" s="69">
        <v>12</v>
      </c>
      <c r="M7" s="70">
        <v>13</v>
      </c>
      <c r="N7" s="71">
        <v>14</v>
      </c>
    </row>
    <row r="8" spans="1:14" s="16" customFormat="1" ht="36">
      <c r="A8" s="196"/>
      <c r="B8" s="66" t="s">
        <v>29</v>
      </c>
      <c r="C8" s="74">
        <f>SUM(C9:C12)</f>
        <v>625126.3319039604</v>
      </c>
      <c r="D8" s="74">
        <f>SUM(D9:D12)</f>
        <v>217.20897</v>
      </c>
      <c r="E8" s="74">
        <f>SUM(E9:E12)</f>
        <v>49517.41597</v>
      </c>
      <c r="F8" s="190" t="s">
        <v>28</v>
      </c>
      <c r="G8" s="190" t="s">
        <v>28</v>
      </c>
      <c r="H8" s="190" t="s">
        <v>28</v>
      </c>
      <c r="I8" s="190" t="s">
        <v>28</v>
      </c>
      <c r="J8" s="190" t="s">
        <v>28</v>
      </c>
      <c r="K8" s="190" t="s">
        <v>28</v>
      </c>
      <c r="L8" s="190" t="s">
        <v>28</v>
      </c>
      <c r="M8" s="190" t="s">
        <v>28</v>
      </c>
      <c r="N8" s="198" t="s">
        <v>28</v>
      </c>
    </row>
    <row r="9" spans="1:14" s="16" customFormat="1" ht="12.75">
      <c r="A9" s="196"/>
      <c r="B9" s="52" t="s">
        <v>22</v>
      </c>
      <c r="C9" s="75">
        <f>C14</f>
        <v>0</v>
      </c>
      <c r="D9" s="75">
        <f>D14</f>
        <v>0</v>
      </c>
      <c r="E9" s="75">
        <f>E14</f>
        <v>0</v>
      </c>
      <c r="F9" s="188"/>
      <c r="G9" s="188"/>
      <c r="H9" s="188"/>
      <c r="I9" s="188"/>
      <c r="J9" s="188"/>
      <c r="K9" s="188"/>
      <c r="L9" s="188"/>
      <c r="M9" s="188"/>
      <c r="N9" s="199"/>
    </row>
    <row r="10" spans="1:14" s="16" customFormat="1" ht="12.75">
      <c r="A10" s="196"/>
      <c r="B10" s="52" t="s">
        <v>23</v>
      </c>
      <c r="C10" s="75">
        <f aca="true" t="shared" si="0" ref="C10:E12">C15</f>
        <v>603588.628</v>
      </c>
      <c r="D10" s="75">
        <f t="shared" si="0"/>
        <v>217.20897</v>
      </c>
      <c r="E10" s="75">
        <f t="shared" si="0"/>
        <v>49517.41597</v>
      </c>
      <c r="F10" s="188"/>
      <c r="G10" s="188"/>
      <c r="H10" s="188"/>
      <c r="I10" s="188"/>
      <c r="J10" s="188"/>
      <c r="K10" s="188"/>
      <c r="L10" s="188"/>
      <c r="M10" s="188"/>
      <c r="N10" s="199"/>
    </row>
    <row r="11" spans="1:14" s="16" customFormat="1" ht="12.75">
      <c r="A11" s="196"/>
      <c r="B11" s="52" t="s">
        <v>24</v>
      </c>
      <c r="C11" s="75">
        <f t="shared" si="0"/>
        <v>21537.703903960395</v>
      </c>
      <c r="D11" s="75">
        <f t="shared" si="0"/>
        <v>0</v>
      </c>
      <c r="E11" s="75">
        <f t="shared" si="0"/>
        <v>0</v>
      </c>
      <c r="F11" s="188"/>
      <c r="G11" s="188"/>
      <c r="H11" s="188"/>
      <c r="I11" s="188"/>
      <c r="J11" s="188"/>
      <c r="K11" s="188"/>
      <c r="L11" s="188"/>
      <c r="M11" s="188"/>
      <c r="N11" s="199"/>
    </row>
    <row r="12" spans="1:14" s="16" customFormat="1" ht="13.5" thickBot="1">
      <c r="A12" s="196"/>
      <c r="B12" s="76" t="s">
        <v>25</v>
      </c>
      <c r="C12" s="77">
        <f t="shared" si="0"/>
        <v>0</v>
      </c>
      <c r="D12" s="77">
        <f t="shared" si="0"/>
        <v>0</v>
      </c>
      <c r="E12" s="77">
        <f t="shared" si="0"/>
        <v>0</v>
      </c>
      <c r="F12" s="194"/>
      <c r="G12" s="194"/>
      <c r="H12" s="194"/>
      <c r="I12" s="194"/>
      <c r="J12" s="194"/>
      <c r="K12" s="194"/>
      <c r="L12" s="194"/>
      <c r="M12" s="194"/>
      <c r="N12" s="200"/>
    </row>
    <row r="13" spans="1:14" s="16" customFormat="1" ht="48">
      <c r="A13" s="195" t="s">
        <v>44</v>
      </c>
      <c r="B13" s="79" t="s">
        <v>35</v>
      </c>
      <c r="C13" s="80">
        <f>SUM(C14:C17)</f>
        <v>625126.3319039604</v>
      </c>
      <c r="D13" s="80">
        <f>SUM(D14:D17)</f>
        <v>217.20897</v>
      </c>
      <c r="E13" s="80">
        <f>SUM(E14:E17)</f>
        <v>49517.41597</v>
      </c>
      <c r="F13" s="187" t="s">
        <v>28</v>
      </c>
      <c r="G13" s="187" t="s">
        <v>28</v>
      </c>
      <c r="H13" s="187" t="s">
        <v>28</v>
      </c>
      <c r="I13" s="187" t="s">
        <v>28</v>
      </c>
      <c r="J13" s="187" t="s">
        <v>28</v>
      </c>
      <c r="K13" s="187" t="s">
        <v>28</v>
      </c>
      <c r="L13" s="187" t="s">
        <v>28</v>
      </c>
      <c r="M13" s="187" t="s">
        <v>28</v>
      </c>
      <c r="N13" s="201" t="s">
        <v>28</v>
      </c>
    </row>
    <row r="14" spans="1:14" s="16" customFormat="1" ht="12.75">
      <c r="A14" s="196"/>
      <c r="B14" s="53" t="s">
        <v>22</v>
      </c>
      <c r="C14" s="72">
        <f>C19</f>
        <v>0</v>
      </c>
      <c r="D14" s="72">
        <f>D19</f>
        <v>0</v>
      </c>
      <c r="E14" s="72">
        <f>E19</f>
        <v>0</v>
      </c>
      <c r="F14" s="188"/>
      <c r="G14" s="188"/>
      <c r="H14" s="188"/>
      <c r="I14" s="188"/>
      <c r="J14" s="188"/>
      <c r="K14" s="188"/>
      <c r="L14" s="188"/>
      <c r="M14" s="188"/>
      <c r="N14" s="199"/>
    </row>
    <row r="15" spans="1:14" s="16" customFormat="1" ht="12.75">
      <c r="A15" s="196"/>
      <c r="B15" s="53" t="s">
        <v>23</v>
      </c>
      <c r="C15" s="72">
        <f>C20+C101</f>
        <v>603588.628</v>
      </c>
      <c r="D15" s="72">
        <f>D20+D101</f>
        <v>217.20897</v>
      </c>
      <c r="E15" s="72">
        <f>E20+E101</f>
        <v>49517.41597</v>
      </c>
      <c r="F15" s="188"/>
      <c r="G15" s="188"/>
      <c r="H15" s="188"/>
      <c r="I15" s="188"/>
      <c r="J15" s="188"/>
      <c r="K15" s="188"/>
      <c r="L15" s="188"/>
      <c r="M15" s="188"/>
      <c r="N15" s="199"/>
    </row>
    <row r="16" spans="1:14" s="16" customFormat="1" ht="12.75">
      <c r="A16" s="196"/>
      <c r="B16" s="53" t="s">
        <v>24</v>
      </c>
      <c r="C16" s="72">
        <f>C21</f>
        <v>21537.703903960395</v>
      </c>
      <c r="D16" s="72">
        <f>D21</f>
        <v>0</v>
      </c>
      <c r="E16" s="72">
        <f>E21</f>
        <v>0</v>
      </c>
      <c r="F16" s="188"/>
      <c r="G16" s="188"/>
      <c r="H16" s="188"/>
      <c r="I16" s="188"/>
      <c r="J16" s="188"/>
      <c r="K16" s="188"/>
      <c r="L16" s="188"/>
      <c r="M16" s="188"/>
      <c r="N16" s="199"/>
    </row>
    <row r="17" spans="1:14" s="16" customFormat="1" ht="13.5" thickBot="1">
      <c r="A17" s="197"/>
      <c r="B17" s="81" t="s">
        <v>25</v>
      </c>
      <c r="C17" s="73">
        <v>0</v>
      </c>
      <c r="D17" s="73">
        <v>0</v>
      </c>
      <c r="E17" s="73">
        <v>0</v>
      </c>
      <c r="F17" s="189"/>
      <c r="G17" s="189"/>
      <c r="H17" s="189"/>
      <c r="I17" s="189"/>
      <c r="J17" s="189"/>
      <c r="K17" s="189"/>
      <c r="L17" s="189"/>
      <c r="M17" s="189"/>
      <c r="N17" s="202"/>
    </row>
    <row r="18" spans="1:14" s="16" customFormat="1" ht="24">
      <c r="A18" s="196" t="s">
        <v>26</v>
      </c>
      <c r="B18" s="78" t="s">
        <v>45</v>
      </c>
      <c r="C18" s="74">
        <f>SUM(C19:C21)</f>
        <v>478876.3319039604</v>
      </c>
      <c r="D18" s="74">
        <f>SUM(D19:D21)</f>
        <v>217.20897</v>
      </c>
      <c r="E18" s="74">
        <f>SUM(E19:E21)</f>
        <v>49517.41597</v>
      </c>
      <c r="F18" s="190" t="s">
        <v>28</v>
      </c>
      <c r="G18" s="190" t="s">
        <v>28</v>
      </c>
      <c r="H18" s="190" t="s">
        <v>28</v>
      </c>
      <c r="I18" s="190" t="s">
        <v>28</v>
      </c>
      <c r="J18" s="190" t="s">
        <v>28</v>
      </c>
      <c r="K18" s="190" t="s">
        <v>28</v>
      </c>
      <c r="L18" s="190" t="s">
        <v>28</v>
      </c>
      <c r="M18" s="190" t="s">
        <v>28</v>
      </c>
      <c r="N18" s="198" t="s">
        <v>28</v>
      </c>
    </row>
    <row r="19" spans="1:14" s="16" customFormat="1" ht="12.75">
      <c r="A19" s="196"/>
      <c r="B19" s="53" t="s">
        <v>22</v>
      </c>
      <c r="C19" s="72">
        <f>C23</f>
        <v>0</v>
      </c>
      <c r="D19" s="72">
        <f>D23</f>
        <v>0</v>
      </c>
      <c r="E19" s="72">
        <f>E23</f>
        <v>0</v>
      </c>
      <c r="F19" s="188"/>
      <c r="G19" s="188"/>
      <c r="H19" s="188"/>
      <c r="I19" s="188"/>
      <c r="J19" s="188"/>
      <c r="K19" s="188"/>
      <c r="L19" s="188"/>
      <c r="M19" s="188"/>
      <c r="N19" s="199"/>
    </row>
    <row r="20" spans="1:14" s="16" customFormat="1" ht="12.75">
      <c r="A20" s="196"/>
      <c r="B20" s="53" t="s">
        <v>23</v>
      </c>
      <c r="C20" s="72">
        <f>C24+C83+C95</f>
        <v>457338.62799999997</v>
      </c>
      <c r="D20" s="72">
        <f>D24+D83+D95</f>
        <v>217.20897</v>
      </c>
      <c r="E20" s="72">
        <f>E24+E83+E95</f>
        <v>49517.41597</v>
      </c>
      <c r="F20" s="188"/>
      <c r="G20" s="188"/>
      <c r="H20" s="188"/>
      <c r="I20" s="188"/>
      <c r="J20" s="188"/>
      <c r="K20" s="188"/>
      <c r="L20" s="188"/>
      <c r="M20" s="188"/>
      <c r="N20" s="199"/>
    </row>
    <row r="21" spans="1:14" s="16" customFormat="1" ht="13.5" thickBot="1">
      <c r="A21" s="196"/>
      <c r="B21" s="53" t="s">
        <v>24</v>
      </c>
      <c r="C21" s="72">
        <f>C84+C96</f>
        <v>21537.703903960395</v>
      </c>
      <c r="D21" s="72">
        <f>D84+D96</f>
        <v>0</v>
      </c>
      <c r="E21" s="72">
        <f>E84+E96</f>
        <v>0</v>
      </c>
      <c r="F21" s="188"/>
      <c r="G21" s="188"/>
      <c r="H21" s="188"/>
      <c r="I21" s="188"/>
      <c r="J21" s="188"/>
      <c r="K21" s="188"/>
      <c r="L21" s="188"/>
      <c r="M21" s="188"/>
      <c r="N21" s="199"/>
    </row>
    <row r="22" spans="1:14" s="16" customFormat="1" ht="72">
      <c r="A22" s="177" t="s">
        <v>27</v>
      </c>
      <c r="B22" s="84" t="s">
        <v>34</v>
      </c>
      <c r="C22" s="80">
        <f>SUM(C23:C24)</f>
        <v>236816.59499999997</v>
      </c>
      <c r="D22" s="80">
        <f>SUM(D23:D24)</f>
        <v>217.20897</v>
      </c>
      <c r="E22" s="80">
        <f>SUM(E23:E24)</f>
        <v>49517.41597</v>
      </c>
      <c r="F22" s="134"/>
      <c r="G22" s="134"/>
      <c r="H22" s="124"/>
      <c r="I22" s="134"/>
      <c r="J22" s="134"/>
      <c r="K22" s="122">
        <f>(K28+K31+K34+K40+K46+K49+K52+K58+K61+K70+K73+K76)/12</f>
        <v>0.243375</v>
      </c>
      <c r="L22" s="124"/>
      <c r="M22" s="179"/>
      <c r="N22" s="181"/>
    </row>
    <row r="23" spans="1:14" s="16" customFormat="1" ht="12.75">
      <c r="A23" s="185"/>
      <c r="B23" s="55" t="s">
        <v>22</v>
      </c>
      <c r="C23" s="72">
        <f aca="true" t="shared" si="1" ref="C23:E24">C26+C29+C32+C35+C38+C41+C44+C47+C50+C53+C56+C59+C62+C65+C68+C71+C74+C77+C80</f>
        <v>0</v>
      </c>
      <c r="D23" s="72">
        <f t="shared" si="1"/>
        <v>0</v>
      </c>
      <c r="E23" s="72">
        <f t="shared" si="1"/>
        <v>0</v>
      </c>
      <c r="F23" s="135"/>
      <c r="G23" s="135"/>
      <c r="H23" s="137"/>
      <c r="I23" s="135"/>
      <c r="J23" s="135"/>
      <c r="K23" s="138"/>
      <c r="L23" s="137"/>
      <c r="M23" s="118"/>
      <c r="N23" s="119"/>
    </row>
    <row r="24" spans="1:14" s="16" customFormat="1" ht="13.5" thickBot="1">
      <c r="A24" s="183"/>
      <c r="B24" s="65" t="s">
        <v>23</v>
      </c>
      <c r="C24" s="73">
        <f t="shared" si="1"/>
        <v>236816.59499999997</v>
      </c>
      <c r="D24" s="73">
        <f t="shared" si="1"/>
        <v>217.20897</v>
      </c>
      <c r="E24" s="73">
        <f t="shared" si="1"/>
        <v>49517.41597</v>
      </c>
      <c r="F24" s="136"/>
      <c r="G24" s="136"/>
      <c r="H24" s="125"/>
      <c r="I24" s="136"/>
      <c r="J24" s="136"/>
      <c r="K24" s="123"/>
      <c r="L24" s="125"/>
      <c r="M24" s="184"/>
      <c r="N24" s="172"/>
    </row>
    <row r="25" spans="1:14" s="16" customFormat="1" ht="60">
      <c r="A25" s="170" t="s">
        <v>68</v>
      </c>
      <c r="B25" s="83" t="s">
        <v>53</v>
      </c>
      <c r="C25" s="67">
        <f>SUM(C26:C27)</f>
        <v>0</v>
      </c>
      <c r="D25" s="67">
        <f>SUM(D26:D27)</f>
        <v>0</v>
      </c>
      <c r="E25" s="67">
        <f>SUM(E26:E27)</f>
        <v>0</v>
      </c>
      <c r="F25" s="135" t="s">
        <v>129</v>
      </c>
      <c r="G25" s="135">
        <v>11760.918</v>
      </c>
      <c r="H25" s="137"/>
      <c r="I25" s="135">
        <v>13879.1595</v>
      </c>
      <c r="J25" s="135">
        <v>1170.79326</v>
      </c>
      <c r="K25" s="156">
        <v>0.0844</v>
      </c>
      <c r="L25" s="137"/>
      <c r="M25" s="118"/>
      <c r="N25" s="171" t="s">
        <v>154</v>
      </c>
    </row>
    <row r="26" spans="1:14" s="16" customFormat="1" ht="12.75">
      <c r="A26" s="170"/>
      <c r="B26" s="55" t="s">
        <v>22</v>
      </c>
      <c r="C26" s="72">
        <v>0</v>
      </c>
      <c r="D26" s="72">
        <v>0</v>
      </c>
      <c r="E26" s="72">
        <v>0</v>
      </c>
      <c r="F26" s="135"/>
      <c r="G26" s="135"/>
      <c r="H26" s="137"/>
      <c r="I26" s="135"/>
      <c r="J26" s="135"/>
      <c r="K26" s="156"/>
      <c r="L26" s="137"/>
      <c r="M26" s="118"/>
      <c r="N26" s="119"/>
    </row>
    <row r="27" spans="1:14" s="16" customFormat="1" ht="12.75">
      <c r="A27" s="170"/>
      <c r="B27" s="55" t="s">
        <v>23</v>
      </c>
      <c r="C27" s="72">
        <v>0</v>
      </c>
      <c r="D27" s="72">
        <v>0</v>
      </c>
      <c r="E27" s="72">
        <v>0</v>
      </c>
      <c r="F27" s="135"/>
      <c r="G27" s="135"/>
      <c r="H27" s="137"/>
      <c r="I27" s="135"/>
      <c r="J27" s="135"/>
      <c r="K27" s="156"/>
      <c r="L27" s="137"/>
      <c r="M27" s="118"/>
      <c r="N27" s="119"/>
    </row>
    <row r="28" spans="1:14" s="16" customFormat="1" ht="60">
      <c r="A28" s="169" t="s">
        <v>69</v>
      </c>
      <c r="B28" s="58" t="s">
        <v>36</v>
      </c>
      <c r="C28" s="54">
        <f>SUM(C29:C30)</f>
        <v>37126.33</v>
      </c>
      <c r="D28" s="54">
        <f>SUM(D29:D30)</f>
        <v>0</v>
      </c>
      <c r="E28" s="54">
        <f>SUM(E29:E30)</f>
        <v>0</v>
      </c>
      <c r="F28" s="132" t="s">
        <v>114</v>
      </c>
      <c r="G28" s="132">
        <v>60900</v>
      </c>
      <c r="H28" s="126"/>
      <c r="I28" s="132">
        <v>67206.961</v>
      </c>
      <c r="J28" s="132">
        <v>30256.349</v>
      </c>
      <c r="K28" s="133">
        <v>0.4502</v>
      </c>
      <c r="L28" s="126"/>
      <c r="M28" s="117"/>
      <c r="N28" s="119" t="s">
        <v>155</v>
      </c>
    </row>
    <row r="29" spans="1:14" s="16" customFormat="1" ht="12.75">
      <c r="A29" s="170"/>
      <c r="B29" s="55" t="s">
        <v>22</v>
      </c>
      <c r="C29" s="72">
        <v>0</v>
      </c>
      <c r="D29" s="72">
        <v>0</v>
      </c>
      <c r="E29" s="72">
        <v>0</v>
      </c>
      <c r="F29" s="132"/>
      <c r="G29" s="132"/>
      <c r="H29" s="126"/>
      <c r="I29" s="132"/>
      <c r="J29" s="132"/>
      <c r="K29" s="133"/>
      <c r="L29" s="126"/>
      <c r="M29" s="118"/>
      <c r="N29" s="119"/>
    </row>
    <row r="30" spans="1:14" s="16" customFormat="1" ht="12.75">
      <c r="A30" s="170"/>
      <c r="B30" s="55" t="s">
        <v>23</v>
      </c>
      <c r="C30" s="72">
        <v>37126.33</v>
      </c>
      <c r="D30" s="72">
        <v>0</v>
      </c>
      <c r="E30" s="72">
        <v>0</v>
      </c>
      <c r="F30" s="132"/>
      <c r="G30" s="132"/>
      <c r="H30" s="126"/>
      <c r="I30" s="132"/>
      <c r="J30" s="132"/>
      <c r="K30" s="133"/>
      <c r="L30" s="126"/>
      <c r="M30" s="118"/>
      <c r="N30" s="119"/>
    </row>
    <row r="31" spans="1:14" s="16" customFormat="1" ht="72">
      <c r="A31" s="169" t="s">
        <v>70</v>
      </c>
      <c r="B31" s="58" t="s">
        <v>46</v>
      </c>
      <c r="C31" s="54">
        <f>SUM(C32:C33)</f>
        <v>9535.5</v>
      </c>
      <c r="D31" s="54">
        <f>SUM(D32:D33)</f>
        <v>0</v>
      </c>
      <c r="E31" s="54">
        <f>SUM(E32:E33)</f>
        <v>0</v>
      </c>
      <c r="F31" s="132"/>
      <c r="G31" s="132"/>
      <c r="H31" s="126"/>
      <c r="I31" s="132" t="s">
        <v>112</v>
      </c>
      <c r="J31" s="132">
        <v>11707.646</v>
      </c>
      <c r="K31" s="133"/>
      <c r="L31" s="126"/>
      <c r="M31" s="117"/>
      <c r="N31" s="119" t="s">
        <v>113</v>
      </c>
    </row>
    <row r="32" spans="1:14" s="16" customFormat="1" ht="12.75">
      <c r="A32" s="170"/>
      <c r="B32" s="55" t="s">
        <v>22</v>
      </c>
      <c r="C32" s="72">
        <v>0</v>
      </c>
      <c r="D32" s="72">
        <v>0</v>
      </c>
      <c r="E32" s="72">
        <v>0</v>
      </c>
      <c r="F32" s="132"/>
      <c r="G32" s="132"/>
      <c r="H32" s="126"/>
      <c r="I32" s="132"/>
      <c r="J32" s="132"/>
      <c r="K32" s="133"/>
      <c r="L32" s="126"/>
      <c r="M32" s="118"/>
      <c r="N32" s="119"/>
    </row>
    <row r="33" spans="1:14" s="16" customFormat="1" ht="12.75">
      <c r="A33" s="170"/>
      <c r="B33" s="55" t="s">
        <v>23</v>
      </c>
      <c r="C33" s="72">
        <v>9535.5</v>
      </c>
      <c r="D33" s="72">
        <v>0</v>
      </c>
      <c r="E33" s="72">
        <v>0</v>
      </c>
      <c r="F33" s="132"/>
      <c r="G33" s="132"/>
      <c r="H33" s="126"/>
      <c r="I33" s="132"/>
      <c r="J33" s="132"/>
      <c r="K33" s="133"/>
      <c r="L33" s="126"/>
      <c r="M33" s="118"/>
      <c r="N33" s="119"/>
    </row>
    <row r="34" spans="1:14" s="16" customFormat="1" ht="60">
      <c r="A34" s="169" t="s">
        <v>72</v>
      </c>
      <c r="B34" s="58" t="s">
        <v>42</v>
      </c>
      <c r="C34" s="54">
        <f>SUM(C35:C36)</f>
        <v>32371.823</v>
      </c>
      <c r="D34" s="54">
        <f>SUM(D35:D36)</f>
        <v>0</v>
      </c>
      <c r="E34" s="54">
        <f>SUM(E35:E36)</f>
        <v>27031.386</v>
      </c>
      <c r="F34" s="132" t="s">
        <v>96</v>
      </c>
      <c r="G34" s="132">
        <v>1216743.444</v>
      </c>
      <c r="H34" s="126"/>
      <c r="I34" s="132">
        <v>1256777.327</v>
      </c>
      <c r="J34" s="132">
        <v>608520.678</v>
      </c>
      <c r="K34" s="133">
        <v>0.5057</v>
      </c>
      <c r="L34" s="126">
        <v>43434</v>
      </c>
      <c r="M34" s="117"/>
      <c r="N34" s="119" t="s">
        <v>97</v>
      </c>
    </row>
    <row r="35" spans="1:14" s="16" customFormat="1" ht="12.75">
      <c r="A35" s="170"/>
      <c r="B35" s="55" t="s">
        <v>22</v>
      </c>
      <c r="C35" s="72">
        <v>0</v>
      </c>
      <c r="D35" s="72">
        <v>0</v>
      </c>
      <c r="E35" s="72">
        <v>0</v>
      </c>
      <c r="F35" s="132"/>
      <c r="G35" s="132"/>
      <c r="H35" s="126"/>
      <c r="I35" s="132"/>
      <c r="J35" s="132"/>
      <c r="K35" s="133"/>
      <c r="L35" s="126"/>
      <c r="M35" s="118"/>
      <c r="N35" s="119"/>
    </row>
    <row r="36" spans="1:14" s="16" customFormat="1" ht="12.75">
      <c r="A36" s="170"/>
      <c r="B36" s="55" t="s">
        <v>23</v>
      </c>
      <c r="C36" s="72">
        <v>32371.823</v>
      </c>
      <c r="D36" s="72">
        <v>0</v>
      </c>
      <c r="E36" s="72">
        <v>27031.386</v>
      </c>
      <c r="F36" s="132"/>
      <c r="G36" s="132"/>
      <c r="H36" s="126"/>
      <c r="I36" s="132"/>
      <c r="J36" s="132"/>
      <c r="K36" s="133"/>
      <c r="L36" s="126"/>
      <c r="M36" s="118"/>
      <c r="N36" s="119"/>
    </row>
    <row r="37" spans="1:14" s="16" customFormat="1" ht="60">
      <c r="A37" s="169" t="s">
        <v>73</v>
      </c>
      <c r="B37" s="58" t="s">
        <v>50</v>
      </c>
      <c r="C37" s="54">
        <f>SUM(C38:C39)</f>
        <v>0</v>
      </c>
      <c r="D37" s="54">
        <f>SUM(D38:D39)</f>
        <v>0</v>
      </c>
      <c r="E37" s="54">
        <f>SUM(E38:E39)</f>
        <v>0</v>
      </c>
      <c r="F37" s="132" t="s">
        <v>117</v>
      </c>
      <c r="G37" s="132">
        <v>11088.576</v>
      </c>
      <c r="H37" s="126"/>
      <c r="I37" s="132">
        <v>13397.877</v>
      </c>
      <c r="J37" s="132">
        <v>13186.67389</v>
      </c>
      <c r="K37" s="133">
        <v>0.9842</v>
      </c>
      <c r="L37" s="126"/>
      <c r="M37" s="117"/>
      <c r="N37" s="119" t="s">
        <v>118</v>
      </c>
    </row>
    <row r="38" spans="1:14" s="16" customFormat="1" ht="12.75">
      <c r="A38" s="170"/>
      <c r="B38" s="55" t="s">
        <v>22</v>
      </c>
      <c r="C38" s="72">
        <v>0</v>
      </c>
      <c r="D38" s="72">
        <v>0</v>
      </c>
      <c r="E38" s="72">
        <v>0</v>
      </c>
      <c r="F38" s="132"/>
      <c r="G38" s="132"/>
      <c r="H38" s="126"/>
      <c r="I38" s="132"/>
      <c r="J38" s="132"/>
      <c r="K38" s="133"/>
      <c r="L38" s="126"/>
      <c r="M38" s="118"/>
      <c r="N38" s="119"/>
    </row>
    <row r="39" spans="1:14" s="16" customFormat="1" ht="12.75">
      <c r="A39" s="170"/>
      <c r="B39" s="55" t="s">
        <v>23</v>
      </c>
      <c r="C39" s="72">
        <v>0</v>
      </c>
      <c r="D39" s="72">
        <v>0</v>
      </c>
      <c r="E39" s="72">
        <v>0</v>
      </c>
      <c r="F39" s="132"/>
      <c r="G39" s="132"/>
      <c r="H39" s="126"/>
      <c r="I39" s="132"/>
      <c r="J39" s="132"/>
      <c r="K39" s="133"/>
      <c r="L39" s="126"/>
      <c r="M39" s="118"/>
      <c r="N39" s="119"/>
    </row>
    <row r="40" spans="1:14" s="16" customFormat="1" ht="48">
      <c r="A40" s="169" t="s">
        <v>74</v>
      </c>
      <c r="B40" s="58" t="s">
        <v>43</v>
      </c>
      <c r="C40" s="54">
        <f>SUM(C41:C42)</f>
        <v>27500</v>
      </c>
      <c r="D40" s="54">
        <f>SUM(D41:D42)</f>
        <v>0</v>
      </c>
      <c r="E40" s="54">
        <f>SUM(E41:E42)</f>
        <v>0</v>
      </c>
      <c r="F40" s="132"/>
      <c r="G40" s="132"/>
      <c r="H40" s="126"/>
      <c r="I40" s="132" t="s">
        <v>93</v>
      </c>
      <c r="J40" s="132">
        <v>13186.67389</v>
      </c>
      <c r="K40" s="133"/>
      <c r="L40" s="126"/>
      <c r="M40" s="117"/>
      <c r="N40" s="119" t="s">
        <v>94</v>
      </c>
    </row>
    <row r="41" spans="1:14" s="16" customFormat="1" ht="12.75">
      <c r="A41" s="170"/>
      <c r="B41" s="55" t="s">
        <v>22</v>
      </c>
      <c r="C41" s="72">
        <v>0</v>
      </c>
      <c r="D41" s="72">
        <v>0</v>
      </c>
      <c r="E41" s="72">
        <v>0</v>
      </c>
      <c r="F41" s="132"/>
      <c r="G41" s="132"/>
      <c r="H41" s="126"/>
      <c r="I41" s="132"/>
      <c r="J41" s="132"/>
      <c r="K41" s="133"/>
      <c r="L41" s="126"/>
      <c r="M41" s="118"/>
      <c r="N41" s="119"/>
    </row>
    <row r="42" spans="1:14" s="16" customFormat="1" ht="12.75">
      <c r="A42" s="170"/>
      <c r="B42" s="55" t="s">
        <v>23</v>
      </c>
      <c r="C42" s="72">
        <v>27500</v>
      </c>
      <c r="D42" s="72">
        <v>0</v>
      </c>
      <c r="E42" s="72">
        <v>0</v>
      </c>
      <c r="F42" s="132"/>
      <c r="G42" s="132"/>
      <c r="H42" s="126"/>
      <c r="I42" s="132"/>
      <c r="J42" s="132"/>
      <c r="K42" s="133"/>
      <c r="L42" s="126"/>
      <c r="M42" s="118"/>
      <c r="N42" s="119"/>
    </row>
    <row r="43" spans="1:14" s="16" customFormat="1" ht="60">
      <c r="A43" s="169" t="s">
        <v>75</v>
      </c>
      <c r="B43" s="58" t="s">
        <v>119</v>
      </c>
      <c r="C43" s="54">
        <f>SUM(C44:C45)</f>
        <v>0</v>
      </c>
      <c r="D43" s="54">
        <f>SUM(D44:D45)</f>
        <v>0</v>
      </c>
      <c r="E43" s="54">
        <f>SUM(E44:E45)</f>
        <v>0</v>
      </c>
      <c r="F43" s="132" t="s">
        <v>120</v>
      </c>
      <c r="G43" s="132">
        <v>10944.141</v>
      </c>
      <c r="H43" s="126"/>
      <c r="I43" s="132">
        <v>13170.177</v>
      </c>
      <c r="J43" s="132">
        <v>12974.44235</v>
      </c>
      <c r="K43" s="133">
        <v>0.9851</v>
      </c>
      <c r="L43" s="126"/>
      <c r="M43" s="117"/>
      <c r="N43" s="119" t="s">
        <v>122</v>
      </c>
    </row>
    <row r="44" spans="1:14" s="16" customFormat="1" ht="12.75">
      <c r="A44" s="170"/>
      <c r="B44" s="55" t="s">
        <v>22</v>
      </c>
      <c r="C44" s="72">
        <v>0</v>
      </c>
      <c r="D44" s="72">
        <v>0</v>
      </c>
      <c r="E44" s="72">
        <v>0</v>
      </c>
      <c r="F44" s="132"/>
      <c r="G44" s="132"/>
      <c r="H44" s="126"/>
      <c r="I44" s="132"/>
      <c r="J44" s="132"/>
      <c r="K44" s="133"/>
      <c r="L44" s="126"/>
      <c r="M44" s="118"/>
      <c r="N44" s="119"/>
    </row>
    <row r="45" spans="1:14" s="16" customFormat="1" ht="12.75">
      <c r="A45" s="170"/>
      <c r="B45" s="55" t="s">
        <v>23</v>
      </c>
      <c r="C45" s="72">
        <v>0</v>
      </c>
      <c r="D45" s="72">
        <v>0</v>
      </c>
      <c r="E45" s="72">
        <v>0</v>
      </c>
      <c r="F45" s="132"/>
      <c r="G45" s="132"/>
      <c r="H45" s="126"/>
      <c r="I45" s="132"/>
      <c r="J45" s="132"/>
      <c r="K45" s="133"/>
      <c r="L45" s="126"/>
      <c r="M45" s="118"/>
      <c r="N45" s="119"/>
    </row>
    <row r="46" spans="1:14" s="16" customFormat="1" ht="60">
      <c r="A46" s="169" t="s">
        <v>75</v>
      </c>
      <c r="B46" s="58" t="s">
        <v>67</v>
      </c>
      <c r="C46" s="54">
        <f>SUM(C47:C48)</f>
        <v>27500</v>
      </c>
      <c r="D46" s="54">
        <f>SUM(D47:D48)</f>
        <v>0</v>
      </c>
      <c r="E46" s="54">
        <f>SUM(E47:E48)</f>
        <v>0</v>
      </c>
      <c r="F46" s="132"/>
      <c r="G46" s="132"/>
      <c r="H46" s="126"/>
      <c r="I46" s="132" t="s">
        <v>121</v>
      </c>
      <c r="J46" s="132">
        <v>12974.44235</v>
      </c>
      <c r="K46" s="133"/>
      <c r="L46" s="126"/>
      <c r="M46" s="117"/>
      <c r="N46" s="119" t="s">
        <v>95</v>
      </c>
    </row>
    <row r="47" spans="1:14" s="16" customFormat="1" ht="12.75">
      <c r="A47" s="170"/>
      <c r="B47" s="55" t="s">
        <v>22</v>
      </c>
      <c r="C47" s="72">
        <v>0</v>
      </c>
      <c r="D47" s="72">
        <v>0</v>
      </c>
      <c r="E47" s="72">
        <v>0</v>
      </c>
      <c r="F47" s="132"/>
      <c r="G47" s="132"/>
      <c r="H47" s="126"/>
      <c r="I47" s="132"/>
      <c r="J47" s="132"/>
      <c r="K47" s="133"/>
      <c r="L47" s="126"/>
      <c r="M47" s="118"/>
      <c r="N47" s="119"/>
    </row>
    <row r="48" spans="1:14" s="16" customFormat="1" ht="12.75">
      <c r="A48" s="170"/>
      <c r="B48" s="55" t="s">
        <v>23</v>
      </c>
      <c r="C48" s="72">
        <v>27500</v>
      </c>
      <c r="D48" s="72">
        <v>0</v>
      </c>
      <c r="E48" s="72">
        <v>0</v>
      </c>
      <c r="F48" s="132"/>
      <c r="G48" s="132"/>
      <c r="H48" s="126"/>
      <c r="I48" s="132"/>
      <c r="J48" s="132"/>
      <c r="K48" s="133"/>
      <c r="L48" s="126"/>
      <c r="M48" s="118"/>
      <c r="N48" s="119"/>
    </row>
    <row r="49" spans="1:14" s="16" customFormat="1" ht="60">
      <c r="A49" s="169" t="s">
        <v>76</v>
      </c>
      <c r="B49" s="58" t="s">
        <v>40</v>
      </c>
      <c r="C49" s="54">
        <f>SUM(C50:C51)</f>
        <v>26036.489</v>
      </c>
      <c r="D49" s="54">
        <f>SUM(D50:D51)</f>
        <v>0</v>
      </c>
      <c r="E49" s="54">
        <f>SUM(E50:E51)</f>
        <v>0</v>
      </c>
      <c r="F49" s="132" t="s">
        <v>100</v>
      </c>
      <c r="G49" s="132">
        <v>1302781.934</v>
      </c>
      <c r="H49" s="126"/>
      <c r="I49" s="132">
        <v>1334100.777</v>
      </c>
      <c r="J49" s="132">
        <v>525397.695</v>
      </c>
      <c r="K49" s="133">
        <v>0.3938</v>
      </c>
      <c r="L49" s="126">
        <v>43434</v>
      </c>
      <c r="M49" s="117"/>
      <c r="N49" s="119" t="s">
        <v>101</v>
      </c>
    </row>
    <row r="50" spans="1:14" s="16" customFormat="1" ht="12.75">
      <c r="A50" s="170"/>
      <c r="B50" s="55" t="s">
        <v>22</v>
      </c>
      <c r="C50" s="72">
        <v>0</v>
      </c>
      <c r="D50" s="72">
        <v>0</v>
      </c>
      <c r="E50" s="72">
        <v>0</v>
      </c>
      <c r="F50" s="132"/>
      <c r="G50" s="132"/>
      <c r="H50" s="126"/>
      <c r="I50" s="132"/>
      <c r="J50" s="132"/>
      <c r="K50" s="133"/>
      <c r="L50" s="126"/>
      <c r="M50" s="118"/>
      <c r="N50" s="119"/>
    </row>
    <row r="51" spans="1:14" s="16" customFormat="1" ht="12.75">
      <c r="A51" s="170"/>
      <c r="B51" s="55" t="s">
        <v>23</v>
      </c>
      <c r="C51" s="72">
        <v>26036.489</v>
      </c>
      <c r="D51" s="72">
        <v>0</v>
      </c>
      <c r="E51" s="72">
        <v>0</v>
      </c>
      <c r="F51" s="132"/>
      <c r="G51" s="132"/>
      <c r="H51" s="126"/>
      <c r="I51" s="132"/>
      <c r="J51" s="132"/>
      <c r="K51" s="133"/>
      <c r="L51" s="126"/>
      <c r="M51" s="118"/>
      <c r="N51" s="119"/>
    </row>
    <row r="52" spans="1:14" s="16" customFormat="1" ht="60">
      <c r="A52" s="169" t="s">
        <v>77</v>
      </c>
      <c r="B52" s="58" t="s">
        <v>41</v>
      </c>
      <c r="C52" s="54">
        <f>SUM(C53:C54)</f>
        <v>20146.063</v>
      </c>
      <c r="D52" s="54">
        <f>SUM(D53:D54)</f>
        <v>0</v>
      </c>
      <c r="E52" s="54">
        <f>SUM(E53:E54)</f>
        <v>17159.106</v>
      </c>
      <c r="F52" s="132" t="s">
        <v>98</v>
      </c>
      <c r="G52" s="132">
        <v>1110895.274</v>
      </c>
      <c r="H52" s="126"/>
      <c r="I52" s="132">
        <v>1139933.833</v>
      </c>
      <c r="J52" s="132">
        <v>243016.395</v>
      </c>
      <c r="K52" s="133">
        <v>0.2332</v>
      </c>
      <c r="L52" s="126">
        <v>43434</v>
      </c>
      <c r="M52" s="117"/>
      <c r="N52" s="119" t="s">
        <v>99</v>
      </c>
    </row>
    <row r="53" spans="1:14" s="16" customFormat="1" ht="12.75">
      <c r="A53" s="170"/>
      <c r="B53" s="55" t="s">
        <v>22</v>
      </c>
      <c r="C53" s="72">
        <v>0</v>
      </c>
      <c r="D53" s="72">
        <v>0</v>
      </c>
      <c r="E53" s="72">
        <v>0</v>
      </c>
      <c r="F53" s="132"/>
      <c r="G53" s="132"/>
      <c r="H53" s="126"/>
      <c r="I53" s="132"/>
      <c r="J53" s="132"/>
      <c r="K53" s="133"/>
      <c r="L53" s="126"/>
      <c r="M53" s="118"/>
      <c r="N53" s="119"/>
    </row>
    <row r="54" spans="1:14" s="16" customFormat="1" ht="12.75">
      <c r="A54" s="170"/>
      <c r="B54" s="55" t="s">
        <v>23</v>
      </c>
      <c r="C54" s="72">
        <v>20146.063</v>
      </c>
      <c r="D54" s="72">
        <v>0</v>
      </c>
      <c r="E54" s="72">
        <v>17159.106</v>
      </c>
      <c r="F54" s="132"/>
      <c r="G54" s="132"/>
      <c r="H54" s="126"/>
      <c r="I54" s="132"/>
      <c r="J54" s="132"/>
      <c r="K54" s="133"/>
      <c r="L54" s="126"/>
      <c r="M54" s="118"/>
      <c r="N54" s="119"/>
    </row>
    <row r="55" spans="1:14" s="16" customFormat="1" ht="48">
      <c r="A55" s="169" t="s">
        <v>78</v>
      </c>
      <c r="B55" s="58" t="s">
        <v>37</v>
      </c>
      <c r="C55" s="54">
        <f>SUM(C56:C57)</f>
        <v>0</v>
      </c>
      <c r="D55" s="54">
        <f>SUM(D56:D57)</f>
        <v>0</v>
      </c>
      <c r="E55" s="54">
        <f>SUM(E56:E57)</f>
        <v>20</v>
      </c>
      <c r="F55" s="132" t="s">
        <v>106</v>
      </c>
      <c r="G55" s="132">
        <v>187078.36638</v>
      </c>
      <c r="H55" s="126"/>
      <c r="I55" s="132" t="s">
        <v>107</v>
      </c>
      <c r="J55" s="132" t="s">
        <v>108</v>
      </c>
      <c r="K55" s="133" t="s">
        <v>109</v>
      </c>
      <c r="L55" s="126" t="s">
        <v>110</v>
      </c>
      <c r="M55" s="117"/>
      <c r="N55" s="119" t="s">
        <v>111</v>
      </c>
    </row>
    <row r="56" spans="1:14" s="16" customFormat="1" ht="12.75">
      <c r="A56" s="170"/>
      <c r="B56" s="55" t="s">
        <v>22</v>
      </c>
      <c r="C56" s="72">
        <v>0</v>
      </c>
      <c r="D56" s="72">
        <v>0</v>
      </c>
      <c r="E56" s="72">
        <v>0</v>
      </c>
      <c r="F56" s="132"/>
      <c r="G56" s="132"/>
      <c r="H56" s="126"/>
      <c r="I56" s="132"/>
      <c r="J56" s="132"/>
      <c r="K56" s="133"/>
      <c r="L56" s="126"/>
      <c r="M56" s="118"/>
      <c r="N56" s="119"/>
    </row>
    <row r="57" spans="1:14" s="16" customFormat="1" ht="12.75">
      <c r="A57" s="170"/>
      <c r="B57" s="55" t="s">
        <v>23</v>
      </c>
      <c r="C57" s="72">
        <v>0</v>
      </c>
      <c r="D57" s="72">
        <v>0</v>
      </c>
      <c r="E57" s="72">
        <v>20</v>
      </c>
      <c r="F57" s="132"/>
      <c r="G57" s="132"/>
      <c r="H57" s="126"/>
      <c r="I57" s="132"/>
      <c r="J57" s="132"/>
      <c r="K57" s="133"/>
      <c r="L57" s="126"/>
      <c r="M57" s="118"/>
      <c r="N57" s="119"/>
    </row>
    <row r="58" spans="1:14" s="16" customFormat="1" ht="84">
      <c r="A58" s="169" t="s">
        <v>79</v>
      </c>
      <c r="B58" s="58" t="s">
        <v>48</v>
      </c>
      <c r="C58" s="54">
        <f>SUM(C59:C60)</f>
        <v>432.444</v>
      </c>
      <c r="D58" s="54">
        <f>SUM(D59:D60)</f>
        <v>20</v>
      </c>
      <c r="E58" s="54">
        <f>SUM(E59:E60)</f>
        <v>738.93</v>
      </c>
      <c r="F58" s="132" t="s">
        <v>131</v>
      </c>
      <c r="G58" s="132">
        <v>7448.121</v>
      </c>
      <c r="H58" s="126"/>
      <c r="I58" s="132">
        <v>10269.77385</v>
      </c>
      <c r="J58" s="132">
        <v>6892.58602</v>
      </c>
      <c r="K58" s="133">
        <v>0.7431</v>
      </c>
      <c r="L58" s="126"/>
      <c r="M58" s="117"/>
      <c r="N58" s="119" t="s">
        <v>156</v>
      </c>
    </row>
    <row r="59" spans="1:14" s="16" customFormat="1" ht="12.75">
      <c r="A59" s="170"/>
      <c r="B59" s="55" t="s">
        <v>22</v>
      </c>
      <c r="C59" s="72">
        <v>0</v>
      </c>
      <c r="D59" s="72">
        <v>0</v>
      </c>
      <c r="E59" s="72">
        <v>0</v>
      </c>
      <c r="F59" s="132"/>
      <c r="G59" s="132"/>
      <c r="H59" s="126"/>
      <c r="I59" s="132"/>
      <c r="J59" s="132"/>
      <c r="K59" s="133"/>
      <c r="L59" s="126"/>
      <c r="M59" s="118"/>
      <c r="N59" s="119"/>
    </row>
    <row r="60" spans="1:14" s="16" customFormat="1" ht="12.75">
      <c r="A60" s="170"/>
      <c r="B60" s="55" t="s">
        <v>23</v>
      </c>
      <c r="C60" s="72">
        <v>432.444</v>
      </c>
      <c r="D60" s="72">
        <v>20</v>
      </c>
      <c r="E60" s="72">
        <v>738.93</v>
      </c>
      <c r="F60" s="132"/>
      <c r="G60" s="132"/>
      <c r="H60" s="126"/>
      <c r="I60" s="132"/>
      <c r="J60" s="132"/>
      <c r="K60" s="133"/>
      <c r="L60" s="126"/>
      <c r="M60" s="118"/>
      <c r="N60" s="119"/>
    </row>
    <row r="61" spans="1:14" s="16" customFormat="1" ht="48">
      <c r="A61" s="169" t="s">
        <v>80</v>
      </c>
      <c r="B61" s="58" t="s">
        <v>51</v>
      </c>
      <c r="C61" s="54">
        <f>SUM(C62:C63)</f>
        <v>7500</v>
      </c>
      <c r="D61" s="54">
        <f>SUM(D62:D63)</f>
        <v>0</v>
      </c>
      <c r="E61" s="54">
        <f>SUM(E62:E63)</f>
        <v>0</v>
      </c>
      <c r="F61" s="132"/>
      <c r="G61" s="132"/>
      <c r="H61" s="126"/>
      <c r="I61" s="132" t="s">
        <v>104</v>
      </c>
      <c r="J61" s="132">
        <v>9466.927</v>
      </c>
      <c r="K61" s="133"/>
      <c r="L61" s="126"/>
      <c r="M61" s="117"/>
      <c r="N61" s="119" t="s">
        <v>105</v>
      </c>
    </row>
    <row r="62" spans="1:14" s="16" customFormat="1" ht="12.75">
      <c r="A62" s="170"/>
      <c r="B62" s="55" t="s">
        <v>22</v>
      </c>
      <c r="C62" s="72">
        <v>0</v>
      </c>
      <c r="D62" s="72">
        <v>0</v>
      </c>
      <c r="E62" s="72">
        <v>0</v>
      </c>
      <c r="F62" s="132"/>
      <c r="G62" s="132"/>
      <c r="H62" s="126"/>
      <c r="I62" s="132"/>
      <c r="J62" s="132"/>
      <c r="K62" s="133"/>
      <c r="L62" s="126"/>
      <c r="M62" s="118"/>
      <c r="N62" s="119"/>
    </row>
    <row r="63" spans="1:14" s="16" customFormat="1" ht="12.75">
      <c r="A63" s="170"/>
      <c r="B63" s="55" t="s">
        <v>23</v>
      </c>
      <c r="C63" s="72">
        <v>7500</v>
      </c>
      <c r="D63" s="72">
        <v>0</v>
      </c>
      <c r="E63" s="72">
        <v>0</v>
      </c>
      <c r="F63" s="132"/>
      <c r="G63" s="132"/>
      <c r="H63" s="126"/>
      <c r="I63" s="132"/>
      <c r="J63" s="132"/>
      <c r="K63" s="133"/>
      <c r="L63" s="126"/>
      <c r="M63" s="118"/>
      <c r="N63" s="119"/>
    </row>
    <row r="64" spans="1:14" s="16" customFormat="1" ht="36">
      <c r="A64" s="169" t="s">
        <v>81</v>
      </c>
      <c r="B64" s="58" t="s">
        <v>38</v>
      </c>
      <c r="C64" s="54">
        <f>SUM(C65:C66)</f>
        <v>0</v>
      </c>
      <c r="D64" s="54">
        <f>SUM(D65:D66)</f>
        <v>0</v>
      </c>
      <c r="E64" s="54">
        <f>SUM(E65:E66)</f>
        <v>0</v>
      </c>
      <c r="F64" s="132" t="s">
        <v>123</v>
      </c>
      <c r="G64" s="132">
        <v>8700</v>
      </c>
      <c r="H64" s="126"/>
      <c r="I64" s="132">
        <v>9830.552</v>
      </c>
      <c r="J64" s="132">
        <v>9466.927</v>
      </c>
      <c r="K64" s="133">
        <v>0.963</v>
      </c>
      <c r="L64" s="126"/>
      <c r="M64" s="117"/>
      <c r="N64" s="119" t="s">
        <v>157</v>
      </c>
    </row>
    <row r="65" spans="1:14" s="16" customFormat="1" ht="12.75">
      <c r="A65" s="170"/>
      <c r="B65" s="55" t="s">
        <v>22</v>
      </c>
      <c r="C65" s="72">
        <v>0</v>
      </c>
      <c r="D65" s="72">
        <v>0</v>
      </c>
      <c r="E65" s="72">
        <v>0</v>
      </c>
      <c r="F65" s="132"/>
      <c r="G65" s="132"/>
      <c r="H65" s="126"/>
      <c r="I65" s="132"/>
      <c r="J65" s="132"/>
      <c r="K65" s="133"/>
      <c r="L65" s="126"/>
      <c r="M65" s="118"/>
      <c r="N65" s="119"/>
    </row>
    <row r="66" spans="1:14" s="16" customFormat="1" ht="12.75">
      <c r="A66" s="170"/>
      <c r="B66" s="55" t="s">
        <v>23</v>
      </c>
      <c r="C66" s="72">
        <v>0</v>
      </c>
      <c r="D66" s="72">
        <v>0</v>
      </c>
      <c r="E66" s="72">
        <v>0</v>
      </c>
      <c r="F66" s="132"/>
      <c r="G66" s="132"/>
      <c r="H66" s="126"/>
      <c r="I66" s="132"/>
      <c r="J66" s="132"/>
      <c r="K66" s="133"/>
      <c r="L66" s="126"/>
      <c r="M66" s="118"/>
      <c r="N66" s="119"/>
    </row>
    <row r="67" spans="1:14" s="16" customFormat="1" ht="60">
      <c r="A67" s="169" t="s">
        <v>82</v>
      </c>
      <c r="B67" s="58" t="s">
        <v>52</v>
      </c>
      <c r="C67" s="54">
        <f>SUM(C68:C69)</f>
        <v>0</v>
      </c>
      <c r="D67" s="54">
        <f>SUM(D68:D69)</f>
        <v>0</v>
      </c>
      <c r="E67" s="54">
        <f>SUM(E68:E69)</f>
        <v>0</v>
      </c>
      <c r="F67" s="132" t="s">
        <v>125</v>
      </c>
      <c r="G67" s="132">
        <v>18800</v>
      </c>
      <c r="H67" s="126"/>
      <c r="I67" s="132">
        <v>20311.49</v>
      </c>
      <c r="J67" s="132">
        <v>19976.437</v>
      </c>
      <c r="K67" s="133">
        <v>0.9835</v>
      </c>
      <c r="L67" s="126"/>
      <c r="M67" s="117"/>
      <c r="N67" s="119" t="s">
        <v>126</v>
      </c>
    </row>
    <row r="68" spans="1:14" s="16" customFormat="1" ht="12.75">
      <c r="A68" s="170"/>
      <c r="B68" s="55" t="s">
        <v>22</v>
      </c>
      <c r="C68" s="72">
        <v>0</v>
      </c>
      <c r="D68" s="72">
        <v>0</v>
      </c>
      <c r="E68" s="72">
        <v>0</v>
      </c>
      <c r="F68" s="132"/>
      <c r="G68" s="132"/>
      <c r="H68" s="126"/>
      <c r="I68" s="132"/>
      <c r="J68" s="132"/>
      <c r="K68" s="133"/>
      <c r="L68" s="126"/>
      <c r="M68" s="118"/>
      <c r="N68" s="119"/>
    </row>
    <row r="69" spans="1:14" s="16" customFormat="1" ht="12.75">
      <c r="A69" s="170"/>
      <c r="B69" s="55" t="s">
        <v>23</v>
      </c>
      <c r="C69" s="72">
        <v>0</v>
      </c>
      <c r="D69" s="72">
        <v>0</v>
      </c>
      <c r="E69" s="72">
        <v>0</v>
      </c>
      <c r="F69" s="132"/>
      <c r="G69" s="132"/>
      <c r="H69" s="126"/>
      <c r="I69" s="132"/>
      <c r="J69" s="132"/>
      <c r="K69" s="133"/>
      <c r="L69" s="126"/>
      <c r="M69" s="118"/>
      <c r="N69" s="119"/>
    </row>
    <row r="70" spans="1:14" s="16" customFormat="1" ht="48">
      <c r="A70" s="169" t="s">
        <v>83</v>
      </c>
      <c r="B70" s="58" t="s">
        <v>39</v>
      </c>
      <c r="C70" s="54">
        <f>SUM(C71:C72)</f>
        <v>27802.206</v>
      </c>
      <c r="D70" s="54">
        <f>SUM(D71:D72)</f>
        <v>197.20897</v>
      </c>
      <c r="E70" s="54">
        <f>SUM(E71:E72)</f>
        <v>4567.99397</v>
      </c>
      <c r="F70" s="132" t="s">
        <v>102</v>
      </c>
      <c r="G70" s="132">
        <v>822843.661</v>
      </c>
      <c r="H70" s="126"/>
      <c r="I70" s="132">
        <v>869303.651</v>
      </c>
      <c r="J70" s="132">
        <v>191431.12</v>
      </c>
      <c r="K70" s="133">
        <v>0.2202</v>
      </c>
      <c r="L70" s="126">
        <v>43434</v>
      </c>
      <c r="M70" s="117"/>
      <c r="N70" s="119" t="s">
        <v>158</v>
      </c>
    </row>
    <row r="71" spans="1:14" s="16" customFormat="1" ht="12.75">
      <c r="A71" s="170"/>
      <c r="B71" s="55" t="s">
        <v>22</v>
      </c>
      <c r="C71" s="72">
        <v>0</v>
      </c>
      <c r="D71" s="72">
        <v>0</v>
      </c>
      <c r="E71" s="72">
        <v>0</v>
      </c>
      <c r="F71" s="132"/>
      <c r="G71" s="132"/>
      <c r="H71" s="126"/>
      <c r="I71" s="132"/>
      <c r="J71" s="132"/>
      <c r="K71" s="133"/>
      <c r="L71" s="126"/>
      <c r="M71" s="118"/>
      <c r="N71" s="119"/>
    </row>
    <row r="72" spans="1:14" s="16" customFormat="1" ht="12.75">
      <c r="A72" s="170"/>
      <c r="B72" s="55" t="s">
        <v>23</v>
      </c>
      <c r="C72" s="72">
        <v>27802.206</v>
      </c>
      <c r="D72" s="72">
        <v>197.20897</v>
      </c>
      <c r="E72" s="72">
        <v>4567.99397</v>
      </c>
      <c r="F72" s="132"/>
      <c r="G72" s="132"/>
      <c r="H72" s="126"/>
      <c r="I72" s="132"/>
      <c r="J72" s="132"/>
      <c r="K72" s="133"/>
      <c r="L72" s="126"/>
      <c r="M72" s="118"/>
      <c r="N72" s="119"/>
    </row>
    <row r="73" spans="1:14" s="16" customFormat="1" ht="60">
      <c r="A73" s="169" t="s">
        <v>84</v>
      </c>
      <c r="B73" s="58" t="s">
        <v>47</v>
      </c>
      <c r="C73" s="54">
        <f>SUM(C74:C75)</f>
        <v>5961.36</v>
      </c>
      <c r="D73" s="54">
        <f>SUM(D74:D75)</f>
        <v>0</v>
      </c>
      <c r="E73" s="54">
        <f>SUM(E74:E75)</f>
        <v>0</v>
      </c>
      <c r="F73" s="132" t="s">
        <v>127</v>
      </c>
      <c r="G73" s="132">
        <v>10999.979</v>
      </c>
      <c r="H73" s="126"/>
      <c r="I73" s="132">
        <v>12180.191</v>
      </c>
      <c r="J73" s="132">
        <v>4559.09</v>
      </c>
      <c r="K73" s="133">
        <v>0.3743</v>
      </c>
      <c r="L73" s="126"/>
      <c r="M73" s="117"/>
      <c r="N73" s="119" t="s">
        <v>159</v>
      </c>
    </row>
    <row r="74" spans="1:14" s="16" customFormat="1" ht="12.75">
      <c r="A74" s="170"/>
      <c r="B74" s="55" t="s">
        <v>22</v>
      </c>
      <c r="C74" s="72">
        <v>0</v>
      </c>
      <c r="D74" s="72">
        <v>0</v>
      </c>
      <c r="E74" s="72">
        <v>0</v>
      </c>
      <c r="F74" s="132"/>
      <c r="G74" s="132"/>
      <c r="H74" s="126"/>
      <c r="I74" s="132"/>
      <c r="J74" s="132"/>
      <c r="K74" s="133"/>
      <c r="L74" s="126"/>
      <c r="M74" s="118"/>
      <c r="N74" s="119"/>
    </row>
    <row r="75" spans="1:14" s="16" customFormat="1" ht="12.75">
      <c r="A75" s="170"/>
      <c r="B75" s="55" t="s">
        <v>23</v>
      </c>
      <c r="C75" s="72">
        <v>5961.36</v>
      </c>
      <c r="D75" s="72">
        <v>0</v>
      </c>
      <c r="E75" s="72">
        <v>0</v>
      </c>
      <c r="F75" s="132"/>
      <c r="G75" s="132"/>
      <c r="H75" s="126"/>
      <c r="I75" s="132"/>
      <c r="J75" s="132"/>
      <c r="K75" s="133"/>
      <c r="L75" s="126"/>
      <c r="M75" s="118"/>
      <c r="N75" s="119"/>
    </row>
    <row r="76" spans="1:14" s="16" customFormat="1" ht="96">
      <c r="A76" s="169" t="s">
        <v>85</v>
      </c>
      <c r="B76" s="58" t="s">
        <v>49</v>
      </c>
      <c r="C76" s="54">
        <f>SUM(C77:C78)</f>
        <v>14904.38</v>
      </c>
      <c r="D76" s="54">
        <f>SUM(D77:D78)</f>
        <v>0</v>
      </c>
      <c r="E76" s="54">
        <f>SUM(E77:E78)</f>
        <v>0</v>
      </c>
      <c r="F76" s="132" t="s">
        <v>133</v>
      </c>
      <c r="G76" s="132">
        <v>11750</v>
      </c>
      <c r="H76" s="126"/>
      <c r="I76" s="132">
        <v>13160.77</v>
      </c>
      <c r="J76" s="132">
        <v>0</v>
      </c>
      <c r="K76" s="133">
        <v>0</v>
      </c>
      <c r="L76" s="126"/>
      <c r="M76" s="117"/>
      <c r="N76" s="119" t="s">
        <v>134</v>
      </c>
    </row>
    <row r="77" spans="1:14" s="16" customFormat="1" ht="12.75">
      <c r="A77" s="170"/>
      <c r="B77" s="55" t="s">
        <v>22</v>
      </c>
      <c r="C77" s="72">
        <v>0</v>
      </c>
      <c r="D77" s="72">
        <v>0</v>
      </c>
      <c r="E77" s="72">
        <v>0</v>
      </c>
      <c r="F77" s="132"/>
      <c r="G77" s="132"/>
      <c r="H77" s="126"/>
      <c r="I77" s="132"/>
      <c r="J77" s="132"/>
      <c r="K77" s="133"/>
      <c r="L77" s="126"/>
      <c r="M77" s="118"/>
      <c r="N77" s="119"/>
    </row>
    <row r="78" spans="1:14" s="16" customFormat="1" ht="12.75">
      <c r="A78" s="170"/>
      <c r="B78" s="55" t="s">
        <v>23</v>
      </c>
      <c r="C78" s="72">
        <v>14904.38</v>
      </c>
      <c r="D78" s="72">
        <v>0</v>
      </c>
      <c r="E78" s="72">
        <v>0</v>
      </c>
      <c r="F78" s="132"/>
      <c r="G78" s="132"/>
      <c r="H78" s="126"/>
      <c r="I78" s="132"/>
      <c r="J78" s="132"/>
      <c r="K78" s="133"/>
      <c r="L78" s="126"/>
      <c r="M78" s="118"/>
      <c r="N78" s="119"/>
    </row>
    <row r="79" spans="1:14" s="16" customFormat="1" ht="84">
      <c r="A79" s="169" t="s">
        <v>86</v>
      </c>
      <c r="B79" s="58" t="s">
        <v>71</v>
      </c>
      <c r="C79" s="54">
        <f>SUM(C80:C81)</f>
        <v>0</v>
      </c>
      <c r="D79" s="54">
        <f>SUM(D80:D81)</f>
        <v>0</v>
      </c>
      <c r="E79" s="54">
        <f>SUM(E80:E81)</f>
        <v>0</v>
      </c>
      <c r="F79" s="132" t="s">
        <v>115</v>
      </c>
      <c r="G79" s="132">
        <v>26000</v>
      </c>
      <c r="H79" s="126"/>
      <c r="I79" s="132">
        <v>28954.175</v>
      </c>
      <c r="J79" s="132">
        <v>14495.019</v>
      </c>
      <c r="K79" s="133">
        <v>0.5006</v>
      </c>
      <c r="L79" s="126"/>
      <c r="M79" s="117"/>
      <c r="N79" s="119" t="s">
        <v>116</v>
      </c>
    </row>
    <row r="80" spans="1:14" s="16" customFormat="1" ht="12.75">
      <c r="A80" s="170"/>
      <c r="B80" s="55" t="s">
        <v>22</v>
      </c>
      <c r="C80" s="72">
        <v>0</v>
      </c>
      <c r="D80" s="72">
        <v>0</v>
      </c>
      <c r="E80" s="72">
        <v>0</v>
      </c>
      <c r="F80" s="132"/>
      <c r="G80" s="132"/>
      <c r="H80" s="126"/>
      <c r="I80" s="132"/>
      <c r="J80" s="132"/>
      <c r="K80" s="133"/>
      <c r="L80" s="126"/>
      <c r="M80" s="118"/>
      <c r="N80" s="119"/>
    </row>
    <row r="81" spans="1:14" s="16" customFormat="1" ht="13.5" thickBot="1">
      <c r="A81" s="170"/>
      <c r="B81" s="85" t="s">
        <v>23</v>
      </c>
      <c r="C81" s="82">
        <v>0</v>
      </c>
      <c r="D81" s="82">
        <v>0</v>
      </c>
      <c r="E81" s="82">
        <v>0</v>
      </c>
      <c r="F81" s="139"/>
      <c r="G81" s="139"/>
      <c r="H81" s="163"/>
      <c r="I81" s="139"/>
      <c r="J81" s="139"/>
      <c r="K81" s="140"/>
      <c r="L81" s="163"/>
      <c r="M81" s="118"/>
      <c r="N81" s="182"/>
    </row>
    <row r="82" spans="1:14" s="16" customFormat="1" ht="120">
      <c r="A82" s="177" t="s">
        <v>87</v>
      </c>
      <c r="B82" s="84" t="s">
        <v>54</v>
      </c>
      <c r="C82" s="80">
        <f>SUM(C83:C84)</f>
        <v>236285.91030000002</v>
      </c>
      <c r="D82" s="80">
        <f>SUM(D83:D84)</f>
        <v>0</v>
      </c>
      <c r="E82" s="80">
        <f>SUM(E83:E84)</f>
        <v>0</v>
      </c>
      <c r="F82" s="164"/>
      <c r="G82" s="164"/>
      <c r="H82" s="162"/>
      <c r="I82" s="164"/>
      <c r="J82" s="164"/>
      <c r="K82" s="167">
        <f>(K85+K88+K91)/3</f>
        <v>0.08573333333333333</v>
      </c>
      <c r="L82" s="162"/>
      <c r="M82" s="179"/>
      <c r="N82" s="181"/>
    </row>
    <row r="83" spans="1:14" s="16" customFormat="1" ht="12.75">
      <c r="A83" s="185"/>
      <c r="B83" s="55" t="s">
        <v>23</v>
      </c>
      <c r="C83" s="72">
        <f aca="true" t="shared" si="2" ref="C83:E84">C86+C89+C92</f>
        <v>214805.37300000002</v>
      </c>
      <c r="D83" s="72">
        <f t="shared" si="2"/>
        <v>0</v>
      </c>
      <c r="E83" s="72">
        <f t="shared" si="2"/>
        <v>0</v>
      </c>
      <c r="F83" s="132"/>
      <c r="G83" s="132"/>
      <c r="H83" s="126"/>
      <c r="I83" s="132"/>
      <c r="J83" s="132"/>
      <c r="K83" s="151"/>
      <c r="L83" s="126"/>
      <c r="M83" s="118"/>
      <c r="N83" s="119"/>
    </row>
    <row r="84" spans="1:14" s="16" customFormat="1" ht="13.5" thickBot="1">
      <c r="A84" s="185"/>
      <c r="B84" s="85" t="s">
        <v>24</v>
      </c>
      <c r="C84" s="82">
        <f t="shared" si="2"/>
        <v>21480.5373</v>
      </c>
      <c r="D84" s="82">
        <f t="shared" si="2"/>
        <v>0</v>
      </c>
      <c r="E84" s="82">
        <f t="shared" si="2"/>
        <v>0</v>
      </c>
      <c r="F84" s="139"/>
      <c r="G84" s="139"/>
      <c r="H84" s="163"/>
      <c r="I84" s="139"/>
      <c r="J84" s="139"/>
      <c r="K84" s="168"/>
      <c r="L84" s="163"/>
      <c r="M84" s="118"/>
      <c r="N84" s="182"/>
    </row>
    <row r="85" spans="1:14" s="16" customFormat="1" ht="72">
      <c r="A85" s="186" t="s">
        <v>88</v>
      </c>
      <c r="B85" s="86" t="s">
        <v>55</v>
      </c>
      <c r="C85" s="88">
        <f>SUM(C86:C87)</f>
        <v>104403.80500000001</v>
      </c>
      <c r="D85" s="88">
        <f>SUM(D86:D87)</f>
        <v>0</v>
      </c>
      <c r="E85" s="88">
        <f>SUM(E86:E87)</f>
        <v>0</v>
      </c>
      <c r="F85" s="164"/>
      <c r="G85" s="164"/>
      <c r="H85" s="165">
        <v>44095</v>
      </c>
      <c r="I85" s="164">
        <v>144815.87</v>
      </c>
      <c r="J85" s="164">
        <v>0</v>
      </c>
      <c r="K85" s="166">
        <v>0</v>
      </c>
      <c r="L85" s="162" t="s">
        <v>142</v>
      </c>
      <c r="M85" s="179"/>
      <c r="N85" s="181" t="s">
        <v>160</v>
      </c>
    </row>
    <row r="86" spans="1:14" s="16" customFormat="1" ht="12.75">
      <c r="A86" s="170"/>
      <c r="B86" s="55" t="s">
        <v>23</v>
      </c>
      <c r="C86" s="72">
        <v>94912.55</v>
      </c>
      <c r="D86" s="72">
        <v>0</v>
      </c>
      <c r="E86" s="72">
        <v>0</v>
      </c>
      <c r="F86" s="132"/>
      <c r="G86" s="132"/>
      <c r="H86" s="157"/>
      <c r="I86" s="132"/>
      <c r="J86" s="132"/>
      <c r="K86" s="133"/>
      <c r="L86" s="126"/>
      <c r="M86" s="118"/>
      <c r="N86" s="119"/>
    </row>
    <row r="87" spans="1:14" s="16" customFormat="1" ht="12.75">
      <c r="A87" s="170"/>
      <c r="B87" s="55" t="s">
        <v>24</v>
      </c>
      <c r="C87" s="72">
        <v>9491.255000000001</v>
      </c>
      <c r="D87" s="72">
        <v>0</v>
      </c>
      <c r="E87" s="72">
        <v>0</v>
      </c>
      <c r="F87" s="132"/>
      <c r="G87" s="132"/>
      <c r="H87" s="157"/>
      <c r="I87" s="132"/>
      <c r="J87" s="132"/>
      <c r="K87" s="133"/>
      <c r="L87" s="126"/>
      <c r="M87" s="118"/>
      <c r="N87" s="119"/>
    </row>
    <row r="88" spans="1:14" s="16" customFormat="1" ht="108">
      <c r="A88" s="169" t="s">
        <v>89</v>
      </c>
      <c r="B88" s="58" t="s">
        <v>56</v>
      </c>
      <c r="C88" s="54">
        <f>SUM(C89:C90)</f>
        <v>91733.4253</v>
      </c>
      <c r="D88" s="54">
        <f>SUM(D89:D90)</f>
        <v>0</v>
      </c>
      <c r="E88" s="54">
        <f>SUM(E89:E90)</f>
        <v>0</v>
      </c>
      <c r="F88" s="132"/>
      <c r="G88" s="132"/>
      <c r="H88" s="132" t="s">
        <v>143</v>
      </c>
      <c r="I88" s="132">
        <v>366598.0949</v>
      </c>
      <c r="J88" s="132">
        <v>78295.49916</v>
      </c>
      <c r="K88" s="133">
        <v>0.2572</v>
      </c>
      <c r="L88" s="126" t="s">
        <v>142</v>
      </c>
      <c r="M88" s="117"/>
      <c r="N88" s="119" t="s">
        <v>146</v>
      </c>
    </row>
    <row r="89" spans="1:14" s="16" customFormat="1" ht="12.75">
      <c r="A89" s="170"/>
      <c r="B89" s="55" t="s">
        <v>23</v>
      </c>
      <c r="C89" s="72">
        <v>83394.023</v>
      </c>
      <c r="D89" s="72">
        <v>0</v>
      </c>
      <c r="E89" s="72">
        <v>0</v>
      </c>
      <c r="F89" s="132"/>
      <c r="G89" s="132"/>
      <c r="H89" s="132"/>
      <c r="I89" s="132"/>
      <c r="J89" s="132"/>
      <c r="K89" s="133"/>
      <c r="L89" s="126"/>
      <c r="M89" s="118"/>
      <c r="N89" s="119"/>
    </row>
    <row r="90" spans="1:14" s="16" customFormat="1" ht="12.75">
      <c r="A90" s="170"/>
      <c r="B90" s="55" t="s">
        <v>24</v>
      </c>
      <c r="C90" s="72">
        <v>8339.4023</v>
      </c>
      <c r="D90" s="72">
        <v>0</v>
      </c>
      <c r="E90" s="72">
        <v>0</v>
      </c>
      <c r="F90" s="132"/>
      <c r="G90" s="132"/>
      <c r="H90" s="132"/>
      <c r="I90" s="132"/>
      <c r="J90" s="132"/>
      <c r="K90" s="133"/>
      <c r="L90" s="126"/>
      <c r="M90" s="118"/>
      <c r="N90" s="119"/>
    </row>
    <row r="91" spans="1:14" s="16" customFormat="1" ht="48">
      <c r="A91" s="169" t="s">
        <v>90</v>
      </c>
      <c r="B91" s="58" t="s">
        <v>57</v>
      </c>
      <c r="C91" s="54">
        <f>SUM(C92:C93)</f>
        <v>40148.68</v>
      </c>
      <c r="D91" s="54">
        <f>SUM(D92:D93)</f>
        <v>0</v>
      </c>
      <c r="E91" s="54">
        <f>SUM(E92:E93)</f>
        <v>0</v>
      </c>
      <c r="F91" s="132"/>
      <c r="G91" s="132"/>
      <c r="H91" s="157">
        <v>43419</v>
      </c>
      <c r="I91" s="132">
        <v>31409.1286</v>
      </c>
      <c r="J91" s="132">
        <v>0</v>
      </c>
      <c r="K91" s="133">
        <v>0</v>
      </c>
      <c r="L91" s="160" t="s">
        <v>144</v>
      </c>
      <c r="M91" s="117"/>
      <c r="N91" s="119" t="s">
        <v>161</v>
      </c>
    </row>
    <row r="92" spans="1:14" s="16" customFormat="1" ht="12.75">
      <c r="A92" s="170"/>
      <c r="B92" s="55" t="s">
        <v>23</v>
      </c>
      <c r="C92" s="72">
        <v>36498.8</v>
      </c>
      <c r="D92" s="72">
        <v>0</v>
      </c>
      <c r="E92" s="72">
        <v>0</v>
      </c>
      <c r="F92" s="132"/>
      <c r="G92" s="132"/>
      <c r="H92" s="157"/>
      <c r="I92" s="132"/>
      <c r="J92" s="132"/>
      <c r="K92" s="133"/>
      <c r="L92" s="160"/>
      <c r="M92" s="118"/>
      <c r="N92" s="119"/>
    </row>
    <row r="93" spans="1:14" s="16" customFormat="1" ht="13.5" thickBot="1">
      <c r="A93" s="175"/>
      <c r="B93" s="65" t="s">
        <v>24</v>
      </c>
      <c r="C93" s="73">
        <v>3649.8800000000006</v>
      </c>
      <c r="D93" s="73">
        <v>0</v>
      </c>
      <c r="E93" s="73">
        <v>0</v>
      </c>
      <c r="F93" s="149"/>
      <c r="G93" s="149"/>
      <c r="H93" s="158"/>
      <c r="I93" s="149"/>
      <c r="J93" s="149"/>
      <c r="K93" s="159"/>
      <c r="L93" s="161"/>
      <c r="M93" s="184"/>
      <c r="N93" s="172"/>
    </row>
    <row r="94" spans="1:14" s="16" customFormat="1" ht="60">
      <c r="A94" s="185" t="s">
        <v>91</v>
      </c>
      <c r="B94" s="83" t="s">
        <v>58</v>
      </c>
      <c r="C94" s="74">
        <f>SUM(C95:C96)</f>
        <v>5773.826603960396</v>
      </c>
      <c r="D94" s="74">
        <f>SUM(D95:D96)</f>
        <v>0</v>
      </c>
      <c r="E94" s="74">
        <f>SUM(E95:E96)</f>
        <v>0</v>
      </c>
      <c r="F94" s="148"/>
      <c r="G94" s="148"/>
      <c r="H94" s="153"/>
      <c r="I94" s="148"/>
      <c r="J94" s="148"/>
      <c r="K94" s="150">
        <f>K97</f>
        <v>0</v>
      </c>
      <c r="L94" s="153"/>
      <c r="M94" s="118"/>
      <c r="N94" s="171"/>
    </row>
    <row r="95" spans="1:14" s="16" customFormat="1" ht="12.75">
      <c r="A95" s="185"/>
      <c r="B95" s="55" t="s">
        <v>23</v>
      </c>
      <c r="C95" s="72">
        <f aca="true" t="shared" si="3" ref="C95:E96">C98</f>
        <v>5716.66</v>
      </c>
      <c r="D95" s="72">
        <f t="shared" si="3"/>
        <v>0</v>
      </c>
      <c r="E95" s="72">
        <f t="shared" si="3"/>
        <v>0</v>
      </c>
      <c r="F95" s="132"/>
      <c r="G95" s="132"/>
      <c r="H95" s="126"/>
      <c r="I95" s="132"/>
      <c r="J95" s="132"/>
      <c r="K95" s="151"/>
      <c r="L95" s="126"/>
      <c r="M95" s="118"/>
      <c r="N95" s="119"/>
    </row>
    <row r="96" spans="1:14" s="16" customFormat="1" ht="13.5" thickBot="1">
      <c r="A96" s="183"/>
      <c r="B96" s="65" t="s">
        <v>24</v>
      </c>
      <c r="C96" s="73">
        <f t="shared" si="3"/>
        <v>57.16660396039606</v>
      </c>
      <c r="D96" s="73">
        <f t="shared" si="3"/>
        <v>0</v>
      </c>
      <c r="E96" s="73">
        <f t="shared" si="3"/>
        <v>0</v>
      </c>
      <c r="F96" s="149"/>
      <c r="G96" s="149"/>
      <c r="H96" s="154"/>
      <c r="I96" s="149"/>
      <c r="J96" s="149"/>
      <c r="K96" s="152"/>
      <c r="L96" s="154"/>
      <c r="M96" s="184"/>
      <c r="N96" s="172"/>
    </row>
    <row r="97" spans="1:14" s="16" customFormat="1" ht="84">
      <c r="A97" s="170" t="s">
        <v>92</v>
      </c>
      <c r="B97" s="83" t="s">
        <v>59</v>
      </c>
      <c r="C97" s="67">
        <f>SUM(C98:C99)</f>
        <v>5773.826603960396</v>
      </c>
      <c r="D97" s="67">
        <f>SUM(D98:D99)</f>
        <v>0</v>
      </c>
      <c r="E97" s="67">
        <f>SUM(E98:E99)</f>
        <v>0</v>
      </c>
      <c r="F97" s="134"/>
      <c r="G97" s="134"/>
      <c r="H97" s="124"/>
      <c r="I97" s="134"/>
      <c r="J97" s="134"/>
      <c r="K97" s="155">
        <v>0</v>
      </c>
      <c r="L97" s="124"/>
      <c r="M97" s="118"/>
      <c r="N97" s="171"/>
    </row>
    <row r="98" spans="1:14" s="16" customFormat="1" ht="12.75">
      <c r="A98" s="170"/>
      <c r="B98" s="55" t="s">
        <v>23</v>
      </c>
      <c r="C98" s="72">
        <v>5716.66</v>
      </c>
      <c r="D98" s="72">
        <v>0</v>
      </c>
      <c r="E98" s="72">
        <v>0</v>
      </c>
      <c r="F98" s="135"/>
      <c r="G98" s="135"/>
      <c r="H98" s="137"/>
      <c r="I98" s="135"/>
      <c r="J98" s="135"/>
      <c r="K98" s="156"/>
      <c r="L98" s="137"/>
      <c r="M98" s="118"/>
      <c r="N98" s="119"/>
    </row>
    <row r="99" spans="1:14" s="16" customFormat="1" ht="13.5" thickBot="1">
      <c r="A99" s="170"/>
      <c r="B99" s="85" t="s">
        <v>24</v>
      </c>
      <c r="C99" s="82">
        <v>57.16660396039606</v>
      </c>
      <c r="D99" s="82">
        <v>0</v>
      </c>
      <c r="E99" s="82">
        <v>0</v>
      </c>
      <c r="F99" s="135"/>
      <c r="G99" s="135"/>
      <c r="H99" s="137"/>
      <c r="I99" s="135"/>
      <c r="J99" s="135"/>
      <c r="K99" s="156"/>
      <c r="L99" s="137"/>
      <c r="M99" s="118"/>
      <c r="N99" s="182"/>
    </row>
    <row r="100" spans="1:14" s="16" customFormat="1" ht="24">
      <c r="A100" s="177" t="s">
        <v>60</v>
      </c>
      <c r="B100" s="84" t="s">
        <v>61</v>
      </c>
      <c r="C100" s="80">
        <f>SUM(C101:C101)</f>
        <v>146250</v>
      </c>
      <c r="D100" s="80">
        <f>SUM(D101:D101)</f>
        <v>0</v>
      </c>
      <c r="E100" s="80">
        <f>SUM(E101:E101)</f>
        <v>0</v>
      </c>
      <c r="F100" s="134"/>
      <c r="G100" s="134"/>
      <c r="H100" s="124"/>
      <c r="I100" s="134"/>
      <c r="J100" s="134"/>
      <c r="K100" s="122">
        <f>K102</f>
        <v>0</v>
      </c>
      <c r="L100" s="124"/>
      <c r="M100" s="179"/>
      <c r="N100" s="181"/>
    </row>
    <row r="101" spans="1:14" s="16" customFormat="1" ht="13.5" thickBot="1">
      <c r="A101" s="183"/>
      <c r="B101" s="65" t="s">
        <v>23</v>
      </c>
      <c r="C101" s="73">
        <f>C103</f>
        <v>146250</v>
      </c>
      <c r="D101" s="73">
        <f>D103</f>
        <v>0</v>
      </c>
      <c r="E101" s="73">
        <f>E103</f>
        <v>0</v>
      </c>
      <c r="F101" s="136"/>
      <c r="G101" s="136"/>
      <c r="H101" s="125"/>
      <c r="I101" s="136"/>
      <c r="J101" s="136"/>
      <c r="K101" s="123"/>
      <c r="L101" s="125"/>
      <c r="M101" s="184"/>
      <c r="N101" s="172"/>
    </row>
    <row r="102" spans="1:14" s="16" customFormat="1" ht="48">
      <c r="A102" s="177" t="s">
        <v>63</v>
      </c>
      <c r="B102" s="86" t="s">
        <v>62</v>
      </c>
      <c r="C102" s="80">
        <f>SUM(C103:C103)</f>
        <v>146250</v>
      </c>
      <c r="D102" s="80">
        <f>SUM(D103:D103)</f>
        <v>0</v>
      </c>
      <c r="E102" s="80">
        <f>SUM(E103:E103)</f>
        <v>0</v>
      </c>
      <c r="F102" s="144"/>
      <c r="G102" s="144"/>
      <c r="H102" s="145"/>
      <c r="I102" s="144"/>
      <c r="J102" s="144"/>
      <c r="K102" s="146">
        <f>(K104+K106+K108)/3</f>
        <v>0</v>
      </c>
      <c r="L102" s="145"/>
      <c r="M102" s="179"/>
      <c r="N102" s="181"/>
    </row>
    <row r="103" spans="1:14" s="16" customFormat="1" ht="12.75">
      <c r="A103" s="178"/>
      <c r="B103" s="55" t="s">
        <v>23</v>
      </c>
      <c r="C103" s="72">
        <f>C105+C107+C109</f>
        <v>146250</v>
      </c>
      <c r="D103" s="72">
        <f>D105+D107+D109</f>
        <v>0</v>
      </c>
      <c r="E103" s="72">
        <f>E105+E107+E109</f>
        <v>0</v>
      </c>
      <c r="F103" s="143"/>
      <c r="G103" s="143"/>
      <c r="H103" s="131"/>
      <c r="I103" s="143"/>
      <c r="J103" s="143"/>
      <c r="K103" s="147"/>
      <c r="L103" s="131"/>
      <c r="M103" s="180"/>
      <c r="N103" s="119"/>
    </row>
    <row r="104" spans="1:14" s="16" customFormat="1" ht="36">
      <c r="A104" s="170" t="s">
        <v>64</v>
      </c>
      <c r="B104" s="83" t="s">
        <v>148</v>
      </c>
      <c r="C104" s="67">
        <f>SUM(C105:C105)</f>
        <v>100100</v>
      </c>
      <c r="D104" s="67">
        <f>SUM(D105:D105)</f>
        <v>0</v>
      </c>
      <c r="E104" s="67">
        <f>SUM(E105:E105)</f>
        <v>0</v>
      </c>
      <c r="F104" s="142" t="s">
        <v>138</v>
      </c>
      <c r="G104" s="142">
        <v>143000</v>
      </c>
      <c r="H104" s="127">
        <v>43343</v>
      </c>
      <c r="I104" s="142">
        <v>143000</v>
      </c>
      <c r="J104" s="142"/>
      <c r="K104" s="129">
        <v>0</v>
      </c>
      <c r="L104" s="127">
        <v>43131</v>
      </c>
      <c r="M104" s="176"/>
      <c r="N104" s="171" t="s">
        <v>139</v>
      </c>
    </row>
    <row r="105" spans="1:14" s="16" customFormat="1" ht="12.75">
      <c r="A105" s="170"/>
      <c r="B105" s="55" t="s">
        <v>23</v>
      </c>
      <c r="C105" s="72">
        <v>100100</v>
      </c>
      <c r="D105" s="72">
        <v>0</v>
      </c>
      <c r="E105" s="72">
        <v>0</v>
      </c>
      <c r="F105" s="143"/>
      <c r="G105" s="143"/>
      <c r="H105" s="131"/>
      <c r="I105" s="143"/>
      <c r="J105" s="143"/>
      <c r="K105" s="130"/>
      <c r="L105" s="131"/>
      <c r="M105" s="176"/>
      <c r="N105" s="119"/>
    </row>
    <row r="106" spans="1:14" s="16" customFormat="1" ht="36">
      <c r="A106" s="169" t="s">
        <v>65</v>
      </c>
      <c r="B106" s="58" t="s">
        <v>149</v>
      </c>
      <c r="C106" s="54">
        <f>SUM(C107:C107)</f>
        <v>21150</v>
      </c>
      <c r="D106" s="54">
        <f>SUM(D107:D107)</f>
        <v>0</v>
      </c>
      <c r="E106" s="54">
        <f>SUM(E107:E107)</f>
        <v>0</v>
      </c>
      <c r="F106" s="142"/>
      <c r="G106" s="142"/>
      <c r="H106" s="127"/>
      <c r="I106" s="142"/>
      <c r="J106" s="142"/>
      <c r="K106" s="129">
        <v>0</v>
      </c>
      <c r="L106" s="127"/>
      <c r="M106" s="173"/>
      <c r="N106" s="171" t="s">
        <v>152</v>
      </c>
    </row>
    <row r="107" spans="1:14" s="16" customFormat="1" ht="12.75">
      <c r="A107" s="170"/>
      <c r="B107" s="55" t="s">
        <v>23</v>
      </c>
      <c r="C107" s="72">
        <v>21150</v>
      </c>
      <c r="D107" s="72">
        <v>0</v>
      </c>
      <c r="E107" s="72">
        <v>0</v>
      </c>
      <c r="F107" s="143"/>
      <c r="G107" s="143"/>
      <c r="H107" s="131"/>
      <c r="I107" s="143"/>
      <c r="J107" s="143"/>
      <c r="K107" s="130"/>
      <c r="L107" s="131"/>
      <c r="M107" s="176"/>
      <c r="N107" s="119"/>
    </row>
    <row r="108" spans="1:14" s="16" customFormat="1" ht="24">
      <c r="A108" s="169" t="s">
        <v>66</v>
      </c>
      <c r="B108" s="58" t="s">
        <v>150</v>
      </c>
      <c r="C108" s="54">
        <f>SUM(C109:C109)</f>
        <v>25000</v>
      </c>
      <c r="D108" s="54">
        <f>SUM(D109:D109)</f>
        <v>0</v>
      </c>
      <c r="E108" s="54">
        <f>SUM(E109:E109)</f>
        <v>0</v>
      </c>
      <c r="F108" s="139" t="s">
        <v>140</v>
      </c>
      <c r="G108" s="139">
        <v>42000</v>
      </c>
      <c r="H108" s="127">
        <v>43454</v>
      </c>
      <c r="I108" s="139">
        <v>42000</v>
      </c>
      <c r="J108" s="139"/>
      <c r="K108" s="140">
        <v>0</v>
      </c>
      <c r="L108" s="127">
        <v>43454</v>
      </c>
      <c r="M108" s="173"/>
      <c r="N108" s="171" t="s">
        <v>139</v>
      </c>
    </row>
    <row r="109" spans="1:14" s="16" customFormat="1" ht="13.5" thickBot="1">
      <c r="A109" s="175"/>
      <c r="B109" s="65" t="s">
        <v>23</v>
      </c>
      <c r="C109" s="73">
        <v>25000</v>
      </c>
      <c r="D109" s="73">
        <v>0</v>
      </c>
      <c r="E109" s="73">
        <v>0</v>
      </c>
      <c r="F109" s="136"/>
      <c r="G109" s="136"/>
      <c r="H109" s="128"/>
      <c r="I109" s="136"/>
      <c r="J109" s="136"/>
      <c r="K109" s="141"/>
      <c r="L109" s="128"/>
      <c r="M109" s="174"/>
      <c r="N109" s="172"/>
    </row>
    <row r="110" spans="1:14" s="21" customFormat="1" ht="22.5" customHeight="1">
      <c r="A110" s="18"/>
      <c r="B110" s="51"/>
      <c r="C110" s="19"/>
      <c r="D110" s="19"/>
      <c r="E110" s="19"/>
      <c r="F110" s="19"/>
      <c r="G110" s="19"/>
      <c r="H110" s="19"/>
      <c r="I110" s="19"/>
      <c r="J110" s="19"/>
      <c r="K110" s="19"/>
      <c r="L110" s="19"/>
      <c r="M110" s="19"/>
      <c r="N110" s="20"/>
    </row>
    <row r="111" spans="1:13" s="37" customFormat="1" ht="13.5" customHeight="1">
      <c r="A111" s="22"/>
      <c r="B111" s="89" t="s">
        <v>14</v>
      </c>
      <c r="C111" s="24"/>
      <c r="E111" s="24"/>
      <c r="F111" s="26"/>
      <c r="G111" s="27"/>
      <c r="H111" s="121" t="s">
        <v>135</v>
      </c>
      <c r="I111" s="121"/>
      <c r="J111" s="121"/>
      <c r="K111" s="121"/>
      <c r="L111" s="121"/>
      <c r="M111" s="28"/>
    </row>
    <row r="112" spans="1:13" s="36" customFormat="1" ht="10.5" customHeight="1">
      <c r="A112" s="29"/>
      <c r="B112" s="30"/>
      <c r="C112" s="38"/>
      <c r="D112" s="32" t="s">
        <v>12</v>
      </c>
      <c r="E112" s="32"/>
      <c r="F112" s="34"/>
      <c r="G112" s="35"/>
      <c r="H112" s="205" t="s">
        <v>13</v>
      </c>
      <c r="I112" s="205"/>
      <c r="J112" s="205"/>
      <c r="K112" s="205"/>
      <c r="L112" s="205"/>
      <c r="M112" s="30"/>
    </row>
    <row r="113" spans="1:13" s="37" customFormat="1" ht="11.25" customHeight="1">
      <c r="A113" s="22"/>
      <c r="B113" s="87" t="s">
        <v>137</v>
      </c>
      <c r="D113" s="39"/>
      <c r="E113" s="40"/>
      <c r="F113" s="41"/>
      <c r="G113" s="40"/>
      <c r="H113" s="42"/>
      <c r="I113" s="42"/>
      <c r="J113" s="42"/>
      <c r="K113" s="43"/>
      <c r="L113" s="23"/>
      <c r="M113" s="44"/>
    </row>
    <row r="114" spans="1:13" s="37" customFormat="1" ht="9.75" customHeight="1">
      <c r="A114" s="29"/>
      <c r="B114" s="45" t="s">
        <v>15</v>
      </c>
      <c r="D114" s="46"/>
      <c r="E114" s="46"/>
      <c r="F114" s="41"/>
      <c r="G114" s="46"/>
      <c r="H114" s="47"/>
      <c r="I114" s="47"/>
      <c r="J114" s="47"/>
      <c r="K114" s="48"/>
      <c r="L114" s="49"/>
      <c r="M114" s="50"/>
    </row>
    <row r="116" spans="1:14" s="21" customFormat="1" ht="27" customHeight="1">
      <c r="A116" s="18"/>
      <c r="B116" s="204" t="s">
        <v>10</v>
      </c>
      <c r="C116" s="204"/>
      <c r="D116" s="204"/>
      <c r="E116" s="204"/>
      <c r="F116" s="204"/>
      <c r="G116" s="204"/>
      <c r="H116" s="204"/>
      <c r="I116" s="204"/>
      <c r="J116" s="204"/>
      <c r="K116" s="204"/>
      <c r="L116" s="204"/>
      <c r="M116" s="204"/>
      <c r="N116" s="204"/>
    </row>
    <row r="117" spans="2:14" ht="27" customHeight="1">
      <c r="B117" s="203" t="s">
        <v>31</v>
      </c>
      <c r="C117" s="203"/>
      <c r="D117" s="203"/>
      <c r="E117" s="203"/>
      <c r="F117" s="203"/>
      <c r="G117" s="203"/>
      <c r="H117" s="203"/>
      <c r="I117" s="203"/>
      <c r="J117" s="203"/>
      <c r="K117" s="203"/>
      <c r="L117" s="203"/>
      <c r="M117" s="203"/>
      <c r="N117" s="203"/>
    </row>
  </sheetData>
  <sheetProtection/>
  <mergeCells count="347">
    <mergeCell ref="B2:M2"/>
    <mergeCell ref="B3:M3"/>
    <mergeCell ref="B4:M4"/>
    <mergeCell ref="A8:A12"/>
    <mergeCell ref="F8:F12"/>
    <mergeCell ref="G8:G12"/>
    <mergeCell ref="H8:H12"/>
    <mergeCell ref="I8:I12"/>
    <mergeCell ref="J8:J12"/>
    <mergeCell ref="K8:K12"/>
    <mergeCell ref="L8:L12"/>
    <mergeCell ref="M8:M12"/>
    <mergeCell ref="N8:N12"/>
    <mergeCell ref="A13:A17"/>
    <mergeCell ref="F13:F17"/>
    <mergeCell ref="G13:G17"/>
    <mergeCell ref="H13:H17"/>
    <mergeCell ref="I13:I17"/>
    <mergeCell ref="J13:J17"/>
    <mergeCell ref="K13:K17"/>
    <mergeCell ref="L13:L17"/>
    <mergeCell ref="M13:M17"/>
    <mergeCell ref="N13:N17"/>
    <mergeCell ref="A18:A21"/>
    <mergeCell ref="F18:F21"/>
    <mergeCell ref="G18:G21"/>
    <mergeCell ref="H18:H21"/>
    <mergeCell ref="I18:I21"/>
    <mergeCell ref="J18:J21"/>
    <mergeCell ref="K18:K21"/>
    <mergeCell ref="L18:L21"/>
    <mergeCell ref="M18:M21"/>
    <mergeCell ref="N18:N21"/>
    <mergeCell ref="A22:A24"/>
    <mergeCell ref="F22:F24"/>
    <mergeCell ref="G22:G24"/>
    <mergeCell ref="H22:H24"/>
    <mergeCell ref="I22:I24"/>
    <mergeCell ref="J22:J24"/>
    <mergeCell ref="K22:K24"/>
    <mergeCell ref="L22:L24"/>
    <mergeCell ref="M22:M24"/>
    <mergeCell ref="N22:N24"/>
    <mergeCell ref="A25:A27"/>
    <mergeCell ref="F25:F27"/>
    <mergeCell ref="G25:G27"/>
    <mergeCell ref="H25:H27"/>
    <mergeCell ref="I25:I27"/>
    <mergeCell ref="J25:J27"/>
    <mergeCell ref="K25:K27"/>
    <mergeCell ref="L25:L27"/>
    <mergeCell ref="M25:M27"/>
    <mergeCell ref="N25:N27"/>
    <mergeCell ref="A28:A30"/>
    <mergeCell ref="F28:F30"/>
    <mergeCell ref="G28:G30"/>
    <mergeCell ref="H28:H30"/>
    <mergeCell ref="I28:I30"/>
    <mergeCell ref="J28:J30"/>
    <mergeCell ref="K28:K30"/>
    <mergeCell ref="L28:L30"/>
    <mergeCell ref="M28:M30"/>
    <mergeCell ref="N28:N30"/>
    <mergeCell ref="A31:A33"/>
    <mergeCell ref="F31:F33"/>
    <mergeCell ref="G31:G33"/>
    <mergeCell ref="H31:H33"/>
    <mergeCell ref="I31:I33"/>
    <mergeCell ref="J31:J33"/>
    <mergeCell ref="K31:K33"/>
    <mergeCell ref="L31:L33"/>
    <mergeCell ref="M31:M33"/>
    <mergeCell ref="N31:N33"/>
    <mergeCell ref="A34:A36"/>
    <mergeCell ref="F34:F36"/>
    <mergeCell ref="G34:G36"/>
    <mergeCell ref="H34:H36"/>
    <mergeCell ref="I34:I36"/>
    <mergeCell ref="J34:J36"/>
    <mergeCell ref="K34:K36"/>
    <mergeCell ref="L34:L36"/>
    <mergeCell ref="M34:M36"/>
    <mergeCell ref="N34:N36"/>
    <mergeCell ref="A37:A39"/>
    <mergeCell ref="F37:F39"/>
    <mergeCell ref="G37:G39"/>
    <mergeCell ref="H37:H39"/>
    <mergeCell ref="I37:I39"/>
    <mergeCell ref="J37:J39"/>
    <mergeCell ref="K37:K39"/>
    <mergeCell ref="L37:L39"/>
    <mergeCell ref="M37:M39"/>
    <mergeCell ref="N37:N39"/>
    <mergeCell ref="A40:A42"/>
    <mergeCell ref="F40:F42"/>
    <mergeCell ref="G40:G42"/>
    <mergeCell ref="H40:H42"/>
    <mergeCell ref="I40:I42"/>
    <mergeCell ref="J40:J42"/>
    <mergeCell ref="K40:K42"/>
    <mergeCell ref="L40:L42"/>
    <mergeCell ref="M40:M42"/>
    <mergeCell ref="N40:N42"/>
    <mergeCell ref="A43:A45"/>
    <mergeCell ref="F43:F45"/>
    <mergeCell ref="G43:G45"/>
    <mergeCell ref="H43:H45"/>
    <mergeCell ref="I43:I45"/>
    <mergeCell ref="J43:J45"/>
    <mergeCell ref="K43:K45"/>
    <mergeCell ref="L43:L45"/>
    <mergeCell ref="M43:M45"/>
    <mergeCell ref="N43:N45"/>
    <mergeCell ref="A46:A48"/>
    <mergeCell ref="F46:F48"/>
    <mergeCell ref="G46:G48"/>
    <mergeCell ref="H46:H48"/>
    <mergeCell ref="I46:I48"/>
    <mergeCell ref="J46:J48"/>
    <mergeCell ref="K46:K48"/>
    <mergeCell ref="L46:L48"/>
    <mergeCell ref="M46:M48"/>
    <mergeCell ref="N46:N48"/>
    <mergeCell ref="A49:A51"/>
    <mergeCell ref="F49:F51"/>
    <mergeCell ref="G49:G51"/>
    <mergeCell ref="H49:H51"/>
    <mergeCell ref="I49:I51"/>
    <mergeCell ref="J49:J51"/>
    <mergeCell ref="K49:K51"/>
    <mergeCell ref="L49:L51"/>
    <mergeCell ref="M49:M51"/>
    <mergeCell ref="N49:N51"/>
    <mergeCell ref="A52:A54"/>
    <mergeCell ref="F52:F54"/>
    <mergeCell ref="G52:G54"/>
    <mergeCell ref="H52:H54"/>
    <mergeCell ref="I52:I54"/>
    <mergeCell ref="J52:J54"/>
    <mergeCell ref="K52:K54"/>
    <mergeCell ref="L52:L54"/>
    <mergeCell ref="M52:M54"/>
    <mergeCell ref="N52:N54"/>
    <mergeCell ref="A55:A57"/>
    <mergeCell ref="F55:F57"/>
    <mergeCell ref="G55:G57"/>
    <mergeCell ref="H55:H57"/>
    <mergeCell ref="I55:I57"/>
    <mergeCell ref="J55:J57"/>
    <mergeCell ref="K55:K57"/>
    <mergeCell ref="L55:L57"/>
    <mergeCell ref="M55:M57"/>
    <mergeCell ref="N55:N57"/>
    <mergeCell ref="A58:A60"/>
    <mergeCell ref="F58:F60"/>
    <mergeCell ref="G58:G60"/>
    <mergeCell ref="H58:H60"/>
    <mergeCell ref="I58:I60"/>
    <mergeCell ref="J58:J60"/>
    <mergeCell ref="K58:K60"/>
    <mergeCell ref="L58:L60"/>
    <mergeCell ref="M58:M60"/>
    <mergeCell ref="N58:N60"/>
    <mergeCell ref="A61:A63"/>
    <mergeCell ref="F61:F63"/>
    <mergeCell ref="G61:G63"/>
    <mergeCell ref="H61:H63"/>
    <mergeCell ref="I61:I63"/>
    <mergeCell ref="J61:J63"/>
    <mergeCell ref="K61:K63"/>
    <mergeCell ref="L61:L63"/>
    <mergeCell ref="M61:M63"/>
    <mergeCell ref="N61:N63"/>
    <mergeCell ref="A64:A66"/>
    <mergeCell ref="F64:F66"/>
    <mergeCell ref="G64:G66"/>
    <mergeCell ref="H64:H66"/>
    <mergeCell ref="I64:I66"/>
    <mergeCell ref="J64:J66"/>
    <mergeCell ref="K64:K66"/>
    <mergeCell ref="L64:L66"/>
    <mergeCell ref="M64:M66"/>
    <mergeCell ref="N64:N66"/>
    <mergeCell ref="A67:A69"/>
    <mergeCell ref="F67:F69"/>
    <mergeCell ref="G67:G69"/>
    <mergeCell ref="H67:H69"/>
    <mergeCell ref="I67:I69"/>
    <mergeCell ref="J67:J69"/>
    <mergeCell ref="K67:K69"/>
    <mergeCell ref="L67:L69"/>
    <mergeCell ref="M67:M69"/>
    <mergeCell ref="N67:N69"/>
    <mergeCell ref="A70:A72"/>
    <mergeCell ref="F70:F72"/>
    <mergeCell ref="G70:G72"/>
    <mergeCell ref="H70:H72"/>
    <mergeCell ref="I70:I72"/>
    <mergeCell ref="J70:J72"/>
    <mergeCell ref="K70:K72"/>
    <mergeCell ref="L70:L72"/>
    <mergeCell ref="M70:M72"/>
    <mergeCell ref="N70:N72"/>
    <mergeCell ref="A73:A75"/>
    <mergeCell ref="F73:F75"/>
    <mergeCell ref="G73:G75"/>
    <mergeCell ref="H73:H75"/>
    <mergeCell ref="I73:I75"/>
    <mergeCell ref="J73:J75"/>
    <mergeCell ref="K73:K75"/>
    <mergeCell ref="L73:L75"/>
    <mergeCell ref="M73:M75"/>
    <mergeCell ref="N73:N75"/>
    <mergeCell ref="A76:A78"/>
    <mergeCell ref="F76:F78"/>
    <mergeCell ref="G76:G78"/>
    <mergeCell ref="H76:H78"/>
    <mergeCell ref="I76:I78"/>
    <mergeCell ref="J76:J78"/>
    <mergeCell ref="K76:K78"/>
    <mergeCell ref="L76:L78"/>
    <mergeCell ref="M76:M78"/>
    <mergeCell ref="N76:N78"/>
    <mergeCell ref="A79:A81"/>
    <mergeCell ref="F79:F81"/>
    <mergeCell ref="G79:G81"/>
    <mergeCell ref="H79:H81"/>
    <mergeCell ref="I79:I81"/>
    <mergeCell ref="J79:J81"/>
    <mergeCell ref="K79:K81"/>
    <mergeCell ref="L79:L81"/>
    <mergeCell ref="M79:M81"/>
    <mergeCell ref="N79:N81"/>
    <mergeCell ref="A82:A84"/>
    <mergeCell ref="F82:F84"/>
    <mergeCell ref="G82:G84"/>
    <mergeCell ref="H82:H84"/>
    <mergeCell ref="I82:I84"/>
    <mergeCell ref="J82:J84"/>
    <mergeCell ref="K82:K84"/>
    <mergeCell ref="L82:L84"/>
    <mergeCell ref="M82:M84"/>
    <mergeCell ref="N82:N84"/>
    <mergeCell ref="A85:A87"/>
    <mergeCell ref="F85:F87"/>
    <mergeCell ref="G85:G87"/>
    <mergeCell ref="H85:H87"/>
    <mergeCell ref="I85:I87"/>
    <mergeCell ref="J85:J87"/>
    <mergeCell ref="K85:K87"/>
    <mergeCell ref="L85:L87"/>
    <mergeCell ref="M85:M87"/>
    <mergeCell ref="N85:N87"/>
    <mergeCell ref="A88:A90"/>
    <mergeCell ref="F88:F90"/>
    <mergeCell ref="G88:G90"/>
    <mergeCell ref="H88:H90"/>
    <mergeCell ref="I88:I90"/>
    <mergeCell ref="J88:J90"/>
    <mergeCell ref="K88:K90"/>
    <mergeCell ref="L88:L90"/>
    <mergeCell ref="M88:M90"/>
    <mergeCell ref="N88:N90"/>
    <mergeCell ref="A91:A93"/>
    <mergeCell ref="F91:F93"/>
    <mergeCell ref="G91:G93"/>
    <mergeCell ref="H91:H93"/>
    <mergeCell ref="I91:I93"/>
    <mergeCell ref="J91:J93"/>
    <mergeCell ref="K91:K93"/>
    <mergeCell ref="L91:L93"/>
    <mergeCell ref="M91:M93"/>
    <mergeCell ref="N91:N93"/>
    <mergeCell ref="A94:A96"/>
    <mergeCell ref="F94:F96"/>
    <mergeCell ref="G94:G96"/>
    <mergeCell ref="H94:H96"/>
    <mergeCell ref="I94:I96"/>
    <mergeCell ref="J94:J96"/>
    <mergeCell ref="K94:K96"/>
    <mergeCell ref="L94:L96"/>
    <mergeCell ref="M94:M96"/>
    <mergeCell ref="N94:N96"/>
    <mergeCell ref="A97:A99"/>
    <mergeCell ref="F97:F99"/>
    <mergeCell ref="G97:G99"/>
    <mergeCell ref="H97:H99"/>
    <mergeCell ref="I97:I99"/>
    <mergeCell ref="J97:J99"/>
    <mergeCell ref="K97:K99"/>
    <mergeCell ref="L97:L99"/>
    <mergeCell ref="M97:M99"/>
    <mergeCell ref="N97:N99"/>
    <mergeCell ref="A100:A101"/>
    <mergeCell ref="F100:F101"/>
    <mergeCell ref="G100:G101"/>
    <mergeCell ref="H100:H101"/>
    <mergeCell ref="I100:I101"/>
    <mergeCell ref="J100:J101"/>
    <mergeCell ref="K100:K101"/>
    <mergeCell ref="L100:L101"/>
    <mergeCell ref="M100:M101"/>
    <mergeCell ref="N100:N101"/>
    <mergeCell ref="A102:A103"/>
    <mergeCell ref="F102:F103"/>
    <mergeCell ref="G102:G103"/>
    <mergeCell ref="H102:H103"/>
    <mergeCell ref="I102:I103"/>
    <mergeCell ref="J102:J103"/>
    <mergeCell ref="K102:K103"/>
    <mergeCell ref="L102:L103"/>
    <mergeCell ref="M102:M103"/>
    <mergeCell ref="N102:N103"/>
    <mergeCell ref="A104:A105"/>
    <mergeCell ref="F104:F105"/>
    <mergeCell ref="G104:G105"/>
    <mergeCell ref="H104:H105"/>
    <mergeCell ref="I104:I105"/>
    <mergeCell ref="J104:J105"/>
    <mergeCell ref="K104:K105"/>
    <mergeCell ref="L104:L105"/>
    <mergeCell ref="M104:M105"/>
    <mergeCell ref="N104:N105"/>
    <mergeCell ref="A106:A107"/>
    <mergeCell ref="F106:F107"/>
    <mergeCell ref="G106:G107"/>
    <mergeCell ref="H106:H107"/>
    <mergeCell ref="I106:I107"/>
    <mergeCell ref="J106:J107"/>
    <mergeCell ref="K106:K107"/>
    <mergeCell ref="L106:L107"/>
    <mergeCell ref="M106:M107"/>
    <mergeCell ref="N106:N107"/>
    <mergeCell ref="A108:A109"/>
    <mergeCell ref="F108:F109"/>
    <mergeCell ref="G108:G109"/>
    <mergeCell ref="H108:H109"/>
    <mergeCell ref="I108:I109"/>
    <mergeCell ref="J108:J109"/>
    <mergeCell ref="K108:K109"/>
    <mergeCell ref="H112:L112"/>
    <mergeCell ref="B116:N116"/>
    <mergeCell ref="B117:N117"/>
    <mergeCell ref="L108:L109"/>
    <mergeCell ref="M108:M109"/>
    <mergeCell ref="N108:N109"/>
    <mergeCell ref="H111:L111"/>
  </mergeCells>
  <printOptions/>
  <pageMargins left="0.2362204724409449" right="0.2362204724409449" top="0.7480314960629921" bottom="0.7480314960629921" header="0" footer="0"/>
  <pageSetup fitToHeight="0"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A1:N117"/>
  <sheetViews>
    <sheetView zoomScale="85" zoomScaleNormal="85" zoomScaleSheetLayoutView="100" workbookViewId="0" topLeftCell="A1">
      <pane ySplit="6" topLeftCell="A7" activePane="bottomLeft" state="frozen"/>
      <selection pane="topLeft" activeCell="A1" sqref="A1"/>
      <selection pane="bottomLeft" activeCell="O7" sqref="O7"/>
    </sheetView>
  </sheetViews>
  <sheetFormatPr defaultColWidth="9.140625" defaultRowHeight="12.75"/>
  <cols>
    <col min="1" max="1" width="6.421875" style="116" customWidth="1"/>
    <col min="2" max="2" width="28.57421875" style="116" customWidth="1"/>
    <col min="3" max="3" width="15.8515625" style="93" customWidth="1"/>
    <col min="4" max="5" width="15.8515625" style="94" customWidth="1"/>
    <col min="6" max="6" width="17.7109375" style="95" customWidth="1"/>
    <col min="7" max="7" width="14.8515625" style="94" customWidth="1"/>
    <col min="8" max="8" width="15.28125" style="94" customWidth="1"/>
    <col min="9" max="9" width="18.8515625" style="94" customWidth="1"/>
    <col min="10" max="10" width="15.00390625" style="94" customWidth="1"/>
    <col min="11" max="11" width="11.7109375" style="96" customWidth="1"/>
    <col min="12" max="12" width="13.7109375" style="97" customWidth="1"/>
    <col min="13" max="13" width="12.00390625" style="97" customWidth="1"/>
    <col min="14" max="14" width="33.421875" style="9" customWidth="1"/>
    <col min="15" max="16384" width="9.140625" style="94" customWidth="1"/>
  </cols>
  <sheetData>
    <row r="1" spans="1:14" ht="15">
      <c r="A1" s="91"/>
      <c r="B1" s="92"/>
      <c r="N1" s="57" t="s">
        <v>16</v>
      </c>
    </row>
    <row r="2" spans="1:14" ht="15.75" customHeight="1">
      <c r="A2" s="91"/>
      <c r="B2" s="216" t="s">
        <v>162</v>
      </c>
      <c r="C2" s="216"/>
      <c r="D2" s="216"/>
      <c r="E2" s="216"/>
      <c r="F2" s="216"/>
      <c r="G2" s="216"/>
      <c r="H2" s="216"/>
      <c r="I2" s="216"/>
      <c r="J2" s="216"/>
      <c r="K2" s="216"/>
      <c r="L2" s="216"/>
      <c r="M2" s="216"/>
      <c r="N2" s="56"/>
    </row>
    <row r="3" spans="1:13" ht="15.75">
      <c r="A3" s="98"/>
      <c r="B3" s="217" t="s">
        <v>33</v>
      </c>
      <c r="C3" s="217"/>
      <c r="D3" s="217"/>
      <c r="E3" s="217"/>
      <c r="F3" s="217"/>
      <c r="G3" s="217"/>
      <c r="H3" s="217"/>
      <c r="I3" s="217"/>
      <c r="J3" s="217"/>
      <c r="K3" s="217"/>
      <c r="L3" s="217"/>
      <c r="M3" s="217"/>
    </row>
    <row r="4" spans="1:13" ht="11.25" customHeight="1">
      <c r="A4" s="91"/>
      <c r="B4" s="218" t="s">
        <v>0</v>
      </c>
      <c r="C4" s="218"/>
      <c r="D4" s="218"/>
      <c r="E4" s="218"/>
      <c r="F4" s="218"/>
      <c r="G4" s="218"/>
      <c r="H4" s="218"/>
      <c r="I4" s="218"/>
      <c r="J4" s="218"/>
      <c r="K4" s="218"/>
      <c r="L4" s="218"/>
      <c r="M4" s="218"/>
    </row>
    <row r="5" spans="1:14" ht="12" thickBot="1">
      <c r="A5" s="91"/>
      <c r="B5" s="99"/>
      <c r="C5" s="100"/>
      <c r="D5" s="100"/>
      <c r="E5" s="101"/>
      <c r="F5" s="101"/>
      <c r="G5" s="102"/>
      <c r="H5" s="102"/>
      <c r="I5" s="102"/>
      <c r="J5" s="102"/>
      <c r="N5" s="8" t="s">
        <v>1</v>
      </c>
    </row>
    <row r="6" spans="1:14" s="103" customFormat="1" ht="111.75" customHeight="1">
      <c r="A6" s="59" t="s">
        <v>2</v>
      </c>
      <c r="B6" s="60" t="s">
        <v>30</v>
      </c>
      <c r="C6" s="61" t="s">
        <v>3</v>
      </c>
      <c r="D6" s="61" t="s">
        <v>4</v>
      </c>
      <c r="E6" s="61" t="s">
        <v>5</v>
      </c>
      <c r="F6" s="61" t="s">
        <v>19</v>
      </c>
      <c r="G6" s="61" t="s">
        <v>17</v>
      </c>
      <c r="H6" s="61" t="s">
        <v>18</v>
      </c>
      <c r="I6" s="61" t="s">
        <v>21</v>
      </c>
      <c r="J6" s="61" t="s">
        <v>20</v>
      </c>
      <c r="K6" s="62" t="s">
        <v>6</v>
      </c>
      <c r="L6" s="63" t="s">
        <v>7</v>
      </c>
      <c r="M6" s="63" t="s">
        <v>8</v>
      </c>
      <c r="N6" s="64" t="s">
        <v>9</v>
      </c>
    </row>
    <row r="7" spans="1:14" s="104" customFormat="1" ht="12" customHeight="1" thickBot="1">
      <c r="A7" s="68">
        <v>1</v>
      </c>
      <c r="B7" s="69">
        <v>2</v>
      </c>
      <c r="C7" s="70">
        <v>3</v>
      </c>
      <c r="D7" s="69">
        <v>4</v>
      </c>
      <c r="E7" s="70">
        <v>5</v>
      </c>
      <c r="F7" s="69">
        <v>6</v>
      </c>
      <c r="G7" s="70">
        <v>7</v>
      </c>
      <c r="H7" s="69">
        <v>8</v>
      </c>
      <c r="I7" s="70">
        <v>9</v>
      </c>
      <c r="J7" s="69">
        <v>10</v>
      </c>
      <c r="K7" s="70">
        <v>11</v>
      </c>
      <c r="L7" s="69">
        <v>12</v>
      </c>
      <c r="M7" s="70">
        <v>13</v>
      </c>
      <c r="N7" s="71">
        <v>14</v>
      </c>
    </row>
    <row r="8" spans="1:14" s="104" customFormat="1" ht="36">
      <c r="A8" s="196"/>
      <c r="B8" s="66" t="s">
        <v>29</v>
      </c>
      <c r="C8" s="74">
        <f>SUM(C9:C12)</f>
        <v>830992.49824</v>
      </c>
      <c r="D8" s="74">
        <f>SUM(D9:D12)</f>
        <v>68710.18908000001</v>
      </c>
      <c r="E8" s="74">
        <f>SUM(E9:E12)</f>
        <v>69449.11908</v>
      </c>
      <c r="F8" s="190" t="s">
        <v>28</v>
      </c>
      <c r="G8" s="190" t="s">
        <v>28</v>
      </c>
      <c r="H8" s="190" t="s">
        <v>28</v>
      </c>
      <c r="I8" s="190" t="s">
        <v>28</v>
      </c>
      <c r="J8" s="190" t="s">
        <v>28</v>
      </c>
      <c r="K8" s="190" t="s">
        <v>28</v>
      </c>
      <c r="L8" s="190" t="s">
        <v>28</v>
      </c>
      <c r="M8" s="190" t="s">
        <v>28</v>
      </c>
      <c r="N8" s="198" t="s">
        <v>28</v>
      </c>
    </row>
    <row r="9" spans="1:14" s="104" customFormat="1" ht="12.75">
      <c r="A9" s="196"/>
      <c r="B9" s="52" t="s">
        <v>22</v>
      </c>
      <c r="C9" s="75">
        <f>C14</f>
        <v>200000</v>
      </c>
      <c r="D9" s="75">
        <f>D14</f>
        <v>0</v>
      </c>
      <c r="E9" s="75">
        <f>E14</f>
        <v>0</v>
      </c>
      <c r="F9" s="188"/>
      <c r="G9" s="188"/>
      <c r="H9" s="188"/>
      <c r="I9" s="188"/>
      <c r="J9" s="188"/>
      <c r="K9" s="188"/>
      <c r="L9" s="188"/>
      <c r="M9" s="188"/>
      <c r="N9" s="199"/>
    </row>
    <row r="10" spans="1:14" s="104" customFormat="1" ht="12.75">
      <c r="A10" s="196"/>
      <c r="B10" s="52" t="s">
        <v>23</v>
      </c>
      <c r="C10" s="75">
        <f aca="true" t="shared" si="0" ref="C10:E12">C15</f>
        <v>609421.96094</v>
      </c>
      <c r="D10" s="75">
        <f t="shared" si="0"/>
        <v>67356.31531</v>
      </c>
      <c r="E10" s="75">
        <f t="shared" si="0"/>
        <v>68095.24531</v>
      </c>
      <c r="F10" s="188"/>
      <c r="G10" s="188"/>
      <c r="H10" s="188"/>
      <c r="I10" s="188"/>
      <c r="J10" s="188"/>
      <c r="K10" s="188"/>
      <c r="L10" s="188"/>
      <c r="M10" s="188"/>
      <c r="N10" s="199"/>
    </row>
    <row r="11" spans="1:14" s="104" customFormat="1" ht="12.75">
      <c r="A11" s="196"/>
      <c r="B11" s="52" t="s">
        <v>24</v>
      </c>
      <c r="C11" s="75">
        <f t="shared" si="0"/>
        <v>21570.5373</v>
      </c>
      <c r="D11" s="75">
        <f t="shared" si="0"/>
        <v>1353.87377</v>
      </c>
      <c r="E11" s="75">
        <f t="shared" si="0"/>
        <v>1353.87377</v>
      </c>
      <c r="F11" s="188"/>
      <c r="G11" s="188"/>
      <c r="H11" s="188"/>
      <c r="I11" s="188"/>
      <c r="J11" s="188"/>
      <c r="K11" s="188"/>
      <c r="L11" s="188"/>
      <c r="M11" s="188"/>
      <c r="N11" s="199"/>
    </row>
    <row r="12" spans="1:14" s="104" customFormat="1" ht="13.5" thickBot="1">
      <c r="A12" s="196"/>
      <c r="B12" s="76" t="s">
        <v>25</v>
      </c>
      <c r="C12" s="77">
        <f t="shared" si="0"/>
        <v>0</v>
      </c>
      <c r="D12" s="77">
        <f t="shared" si="0"/>
        <v>0</v>
      </c>
      <c r="E12" s="77">
        <f t="shared" si="0"/>
        <v>0</v>
      </c>
      <c r="F12" s="194"/>
      <c r="G12" s="194"/>
      <c r="H12" s="194"/>
      <c r="I12" s="194"/>
      <c r="J12" s="194"/>
      <c r="K12" s="194"/>
      <c r="L12" s="194"/>
      <c r="M12" s="194"/>
      <c r="N12" s="200"/>
    </row>
    <row r="13" spans="1:14" s="104" customFormat="1" ht="48">
      <c r="A13" s="195" t="s">
        <v>44</v>
      </c>
      <c r="B13" s="79" t="s">
        <v>35</v>
      </c>
      <c r="C13" s="80">
        <f>SUM(C14:C17)</f>
        <v>830992.49824</v>
      </c>
      <c r="D13" s="80">
        <f>SUM(D14:D17)</f>
        <v>68710.18908000001</v>
      </c>
      <c r="E13" s="80">
        <f>SUM(E14:E17)</f>
        <v>69449.11908</v>
      </c>
      <c r="F13" s="187" t="s">
        <v>28</v>
      </c>
      <c r="G13" s="187" t="s">
        <v>28</v>
      </c>
      <c r="H13" s="187" t="s">
        <v>28</v>
      </c>
      <c r="I13" s="187" t="s">
        <v>28</v>
      </c>
      <c r="J13" s="187" t="s">
        <v>28</v>
      </c>
      <c r="K13" s="187" t="s">
        <v>28</v>
      </c>
      <c r="L13" s="187" t="s">
        <v>28</v>
      </c>
      <c r="M13" s="187" t="s">
        <v>28</v>
      </c>
      <c r="N13" s="201" t="s">
        <v>28</v>
      </c>
    </row>
    <row r="14" spans="1:14" s="104" customFormat="1" ht="12.75">
      <c r="A14" s="196"/>
      <c r="B14" s="53" t="s">
        <v>22</v>
      </c>
      <c r="C14" s="72">
        <f>C19</f>
        <v>200000</v>
      </c>
      <c r="D14" s="72">
        <f>D19</f>
        <v>0</v>
      </c>
      <c r="E14" s="72">
        <f>E19</f>
        <v>0</v>
      </c>
      <c r="F14" s="188"/>
      <c r="G14" s="188"/>
      <c r="H14" s="188"/>
      <c r="I14" s="188"/>
      <c r="J14" s="188"/>
      <c r="K14" s="188"/>
      <c r="L14" s="188"/>
      <c r="M14" s="188"/>
      <c r="N14" s="199"/>
    </row>
    <row r="15" spans="1:14" s="104" customFormat="1" ht="12.75">
      <c r="A15" s="196"/>
      <c r="B15" s="53" t="s">
        <v>23</v>
      </c>
      <c r="C15" s="72">
        <f>C20+C101</f>
        <v>609421.96094</v>
      </c>
      <c r="D15" s="72">
        <f>D20+D101</f>
        <v>67356.31531</v>
      </c>
      <c r="E15" s="72">
        <f>E20+E101</f>
        <v>68095.24531</v>
      </c>
      <c r="F15" s="188"/>
      <c r="G15" s="188"/>
      <c r="H15" s="188"/>
      <c r="I15" s="188"/>
      <c r="J15" s="188"/>
      <c r="K15" s="188"/>
      <c r="L15" s="188"/>
      <c r="M15" s="188"/>
      <c r="N15" s="199"/>
    </row>
    <row r="16" spans="1:14" s="104" customFormat="1" ht="12.75">
      <c r="A16" s="196"/>
      <c r="B16" s="53" t="s">
        <v>24</v>
      </c>
      <c r="C16" s="72">
        <f>C21</f>
        <v>21570.5373</v>
      </c>
      <c r="D16" s="72">
        <f>D21</f>
        <v>1353.87377</v>
      </c>
      <c r="E16" s="72">
        <f>E21</f>
        <v>1353.87377</v>
      </c>
      <c r="F16" s="188"/>
      <c r="G16" s="188"/>
      <c r="H16" s="188"/>
      <c r="I16" s="188"/>
      <c r="J16" s="188"/>
      <c r="K16" s="188"/>
      <c r="L16" s="188"/>
      <c r="M16" s="188"/>
      <c r="N16" s="199"/>
    </row>
    <row r="17" spans="1:14" s="104" customFormat="1" ht="13.5" thickBot="1">
      <c r="A17" s="197"/>
      <c r="B17" s="81" t="s">
        <v>25</v>
      </c>
      <c r="C17" s="73">
        <v>0</v>
      </c>
      <c r="D17" s="73">
        <v>0</v>
      </c>
      <c r="E17" s="73">
        <v>0</v>
      </c>
      <c r="F17" s="189"/>
      <c r="G17" s="189"/>
      <c r="H17" s="189"/>
      <c r="I17" s="189"/>
      <c r="J17" s="189"/>
      <c r="K17" s="189"/>
      <c r="L17" s="189"/>
      <c r="M17" s="189"/>
      <c r="N17" s="202"/>
    </row>
    <row r="18" spans="1:14" s="104" customFormat="1" ht="24">
      <c r="A18" s="196" t="s">
        <v>26</v>
      </c>
      <c r="B18" s="78" t="s">
        <v>45</v>
      </c>
      <c r="C18" s="74">
        <f>SUM(C19:C21)</f>
        <v>683542.49824</v>
      </c>
      <c r="D18" s="74">
        <f>SUM(D19:D21)</f>
        <v>68710.18908000001</v>
      </c>
      <c r="E18" s="74">
        <f>SUM(E19:E21)</f>
        <v>69449.11908</v>
      </c>
      <c r="F18" s="190" t="s">
        <v>28</v>
      </c>
      <c r="G18" s="190" t="s">
        <v>28</v>
      </c>
      <c r="H18" s="190" t="s">
        <v>28</v>
      </c>
      <c r="I18" s="190" t="s">
        <v>28</v>
      </c>
      <c r="J18" s="190" t="s">
        <v>28</v>
      </c>
      <c r="K18" s="190" t="s">
        <v>28</v>
      </c>
      <c r="L18" s="190" t="s">
        <v>28</v>
      </c>
      <c r="M18" s="190" t="s">
        <v>28</v>
      </c>
      <c r="N18" s="198" t="s">
        <v>28</v>
      </c>
    </row>
    <row r="19" spans="1:14" s="104" customFormat="1" ht="12.75">
      <c r="A19" s="196"/>
      <c r="B19" s="53" t="s">
        <v>22</v>
      </c>
      <c r="C19" s="72">
        <f>C23</f>
        <v>200000</v>
      </c>
      <c r="D19" s="72">
        <f>D23</f>
        <v>0</v>
      </c>
      <c r="E19" s="72">
        <f>E23</f>
        <v>0</v>
      </c>
      <c r="F19" s="188"/>
      <c r="G19" s="188"/>
      <c r="H19" s="188"/>
      <c r="I19" s="188"/>
      <c r="J19" s="188"/>
      <c r="K19" s="188"/>
      <c r="L19" s="188"/>
      <c r="M19" s="188"/>
      <c r="N19" s="199"/>
    </row>
    <row r="20" spans="1:14" s="104" customFormat="1" ht="12.75">
      <c r="A20" s="196"/>
      <c r="B20" s="53" t="s">
        <v>23</v>
      </c>
      <c r="C20" s="72">
        <f>C24+C83+C95</f>
        <v>461971.96094</v>
      </c>
      <c r="D20" s="72">
        <f>D24+D83+D95</f>
        <v>67356.31531</v>
      </c>
      <c r="E20" s="72">
        <f>E24+E83+E95</f>
        <v>68095.24531</v>
      </c>
      <c r="F20" s="188"/>
      <c r="G20" s="188"/>
      <c r="H20" s="188"/>
      <c r="I20" s="188"/>
      <c r="J20" s="188"/>
      <c r="K20" s="188"/>
      <c r="L20" s="188"/>
      <c r="M20" s="188"/>
      <c r="N20" s="199"/>
    </row>
    <row r="21" spans="1:14" s="104" customFormat="1" ht="13.5" thickBot="1">
      <c r="A21" s="196"/>
      <c r="B21" s="53" t="s">
        <v>24</v>
      </c>
      <c r="C21" s="72">
        <f>C84+C96</f>
        <v>21570.5373</v>
      </c>
      <c r="D21" s="72">
        <f>D84+D96</f>
        <v>1353.87377</v>
      </c>
      <c r="E21" s="72">
        <f>E84+E96</f>
        <v>1353.87377</v>
      </c>
      <c r="F21" s="188"/>
      <c r="G21" s="188"/>
      <c r="H21" s="188"/>
      <c r="I21" s="188"/>
      <c r="J21" s="188"/>
      <c r="K21" s="188"/>
      <c r="L21" s="188"/>
      <c r="M21" s="188"/>
      <c r="N21" s="199"/>
    </row>
    <row r="22" spans="1:14" s="104" customFormat="1" ht="72">
      <c r="A22" s="177" t="s">
        <v>27</v>
      </c>
      <c r="B22" s="84" t="s">
        <v>34</v>
      </c>
      <c r="C22" s="80">
        <f>SUM(C23:C24)</f>
        <v>438256.58794</v>
      </c>
      <c r="D22" s="80">
        <f>SUM(D23:D24)</f>
        <v>57356.31531</v>
      </c>
      <c r="E22" s="80">
        <f>SUM(E23:E24)</f>
        <v>58095.24531</v>
      </c>
      <c r="F22" s="134"/>
      <c r="G22" s="134"/>
      <c r="H22" s="124"/>
      <c r="I22" s="134"/>
      <c r="J22" s="134"/>
      <c r="K22" s="122">
        <f>(K28+K31+K34+K40+K46+K49+K52+K58+K61+K70+K73+K76)/12</f>
        <v>0.243375</v>
      </c>
      <c r="L22" s="124"/>
      <c r="M22" s="210"/>
      <c r="N22" s="212"/>
    </row>
    <row r="23" spans="1:14" s="104" customFormat="1" ht="12.75">
      <c r="A23" s="185"/>
      <c r="B23" s="55" t="s">
        <v>22</v>
      </c>
      <c r="C23" s="72">
        <f aca="true" t="shared" si="1" ref="C23:E24">C26+C29+C32+C35+C38+C41+C44+C47+C50+C53+C56+C59+C62+C65+C68+C71+C74+C77+C80</f>
        <v>200000</v>
      </c>
      <c r="D23" s="72">
        <f t="shared" si="1"/>
        <v>0</v>
      </c>
      <c r="E23" s="72">
        <f t="shared" si="1"/>
        <v>0</v>
      </c>
      <c r="F23" s="135"/>
      <c r="G23" s="135"/>
      <c r="H23" s="137"/>
      <c r="I23" s="135"/>
      <c r="J23" s="135"/>
      <c r="K23" s="138"/>
      <c r="L23" s="137"/>
      <c r="M23" s="176"/>
      <c r="N23" s="209"/>
    </row>
    <row r="24" spans="1:14" s="104" customFormat="1" ht="13.5" thickBot="1">
      <c r="A24" s="183"/>
      <c r="B24" s="65" t="s">
        <v>23</v>
      </c>
      <c r="C24" s="73">
        <f t="shared" si="1"/>
        <v>238256.58793999997</v>
      </c>
      <c r="D24" s="73">
        <f t="shared" si="1"/>
        <v>57356.31531</v>
      </c>
      <c r="E24" s="73">
        <f t="shared" si="1"/>
        <v>58095.24531</v>
      </c>
      <c r="F24" s="136"/>
      <c r="G24" s="136"/>
      <c r="H24" s="125"/>
      <c r="I24" s="136"/>
      <c r="J24" s="136"/>
      <c r="K24" s="123"/>
      <c r="L24" s="125"/>
      <c r="M24" s="174"/>
      <c r="N24" s="208"/>
    </row>
    <row r="25" spans="1:14" s="104" customFormat="1" ht="60">
      <c r="A25" s="170" t="s">
        <v>68</v>
      </c>
      <c r="B25" s="83" t="s">
        <v>53</v>
      </c>
      <c r="C25" s="67">
        <f>SUM(C26:C27)</f>
        <v>0</v>
      </c>
      <c r="D25" s="67">
        <f>SUM(D26:D27)</f>
        <v>0</v>
      </c>
      <c r="E25" s="67">
        <f>SUM(E26:E27)</f>
        <v>0</v>
      </c>
      <c r="F25" s="135" t="s">
        <v>129</v>
      </c>
      <c r="G25" s="135">
        <v>11760.918</v>
      </c>
      <c r="H25" s="137"/>
      <c r="I25" s="135">
        <v>13879.1595</v>
      </c>
      <c r="J25" s="135">
        <v>1170.79326</v>
      </c>
      <c r="K25" s="156">
        <v>0.0844</v>
      </c>
      <c r="L25" s="137"/>
      <c r="M25" s="176"/>
      <c r="N25" s="207" t="s">
        <v>154</v>
      </c>
    </row>
    <row r="26" spans="1:14" s="104" customFormat="1" ht="12.75">
      <c r="A26" s="170"/>
      <c r="B26" s="55" t="s">
        <v>22</v>
      </c>
      <c r="C26" s="72">
        <v>0</v>
      </c>
      <c r="D26" s="72">
        <v>0</v>
      </c>
      <c r="E26" s="72">
        <v>0</v>
      </c>
      <c r="F26" s="135"/>
      <c r="G26" s="135"/>
      <c r="H26" s="137"/>
      <c r="I26" s="135"/>
      <c r="J26" s="135"/>
      <c r="K26" s="156"/>
      <c r="L26" s="137"/>
      <c r="M26" s="176"/>
      <c r="N26" s="209"/>
    </row>
    <row r="27" spans="1:14" s="104" customFormat="1" ht="12.75">
      <c r="A27" s="170"/>
      <c r="B27" s="55" t="s">
        <v>23</v>
      </c>
      <c r="C27" s="72">
        <v>0</v>
      </c>
      <c r="D27" s="72">
        <v>0</v>
      </c>
      <c r="E27" s="72">
        <v>0</v>
      </c>
      <c r="F27" s="135"/>
      <c r="G27" s="135"/>
      <c r="H27" s="137"/>
      <c r="I27" s="135"/>
      <c r="J27" s="135"/>
      <c r="K27" s="156"/>
      <c r="L27" s="137"/>
      <c r="M27" s="176"/>
      <c r="N27" s="209"/>
    </row>
    <row r="28" spans="1:14" s="104" customFormat="1" ht="60">
      <c r="A28" s="169" t="s">
        <v>69</v>
      </c>
      <c r="B28" s="58" t="s">
        <v>36</v>
      </c>
      <c r="C28" s="54">
        <f>SUM(C29:C30)</f>
        <v>37126.33</v>
      </c>
      <c r="D28" s="54">
        <f>SUM(D29:D30)</f>
        <v>0</v>
      </c>
      <c r="E28" s="54">
        <f>SUM(E29:E30)</f>
        <v>0</v>
      </c>
      <c r="F28" s="132" t="s">
        <v>114</v>
      </c>
      <c r="G28" s="132">
        <v>60900</v>
      </c>
      <c r="H28" s="126"/>
      <c r="I28" s="132">
        <v>67206.961</v>
      </c>
      <c r="J28" s="132">
        <v>30256.349</v>
      </c>
      <c r="K28" s="133">
        <v>0.4502</v>
      </c>
      <c r="L28" s="126"/>
      <c r="M28" s="173"/>
      <c r="N28" s="209" t="s">
        <v>165</v>
      </c>
    </row>
    <row r="29" spans="1:14" s="104" customFormat="1" ht="12.75">
      <c r="A29" s="170"/>
      <c r="B29" s="55" t="s">
        <v>22</v>
      </c>
      <c r="C29" s="72">
        <v>0</v>
      </c>
      <c r="D29" s="72">
        <v>0</v>
      </c>
      <c r="E29" s="72">
        <v>0</v>
      </c>
      <c r="F29" s="132"/>
      <c r="G29" s="132"/>
      <c r="H29" s="126"/>
      <c r="I29" s="132"/>
      <c r="J29" s="132"/>
      <c r="K29" s="133"/>
      <c r="L29" s="126"/>
      <c r="M29" s="176"/>
      <c r="N29" s="209"/>
    </row>
    <row r="30" spans="1:14" s="104" customFormat="1" ht="12.75">
      <c r="A30" s="170"/>
      <c r="B30" s="55" t="s">
        <v>23</v>
      </c>
      <c r="C30" s="72">
        <v>37126.33</v>
      </c>
      <c r="D30" s="72">
        <v>0</v>
      </c>
      <c r="E30" s="72">
        <v>0</v>
      </c>
      <c r="F30" s="132"/>
      <c r="G30" s="132"/>
      <c r="H30" s="126"/>
      <c r="I30" s="132"/>
      <c r="J30" s="132"/>
      <c r="K30" s="133"/>
      <c r="L30" s="126"/>
      <c r="M30" s="176"/>
      <c r="N30" s="209"/>
    </row>
    <row r="31" spans="1:14" s="104" customFormat="1" ht="72">
      <c r="A31" s="169" t="s">
        <v>70</v>
      </c>
      <c r="B31" s="58" t="s">
        <v>46</v>
      </c>
      <c r="C31" s="54">
        <f>SUM(C32:C33)</f>
        <v>9535.5</v>
      </c>
      <c r="D31" s="54">
        <f>SUM(D32:D33)</f>
        <v>0</v>
      </c>
      <c r="E31" s="54">
        <f>SUM(E32:E33)</f>
        <v>0</v>
      </c>
      <c r="F31" s="132"/>
      <c r="G31" s="132"/>
      <c r="H31" s="126"/>
      <c r="I31" s="132" t="s">
        <v>112</v>
      </c>
      <c r="J31" s="132">
        <v>11707.646</v>
      </c>
      <c r="K31" s="133"/>
      <c r="L31" s="126"/>
      <c r="M31" s="173"/>
      <c r="N31" s="209" t="s">
        <v>166</v>
      </c>
    </row>
    <row r="32" spans="1:14" s="104" customFormat="1" ht="12.75">
      <c r="A32" s="170"/>
      <c r="B32" s="55" t="s">
        <v>22</v>
      </c>
      <c r="C32" s="72">
        <v>0</v>
      </c>
      <c r="D32" s="72">
        <v>0</v>
      </c>
      <c r="E32" s="72">
        <v>0</v>
      </c>
      <c r="F32" s="132"/>
      <c r="G32" s="132"/>
      <c r="H32" s="126"/>
      <c r="I32" s="132"/>
      <c r="J32" s="132"/>
      <c r="K32" s="133"/>
      <c r="L32" s="126"/>
      <c r="M32" s="176"/>
      <c r="N32" s="209"/>
    </row>
    <row r="33" spans="1:14" s="104" customFormat="1" ht="12.75">
      <c r="A33" s="170"/>
      <c r="B33" s="55" t="s">
        <v>23</v>
      </c>
      <c r="C33" s="72">
        <v>9535.5</v>
      </c>
      <c r="D33" s="72">
        <v>0</v>
      </c>
      <c r="E33" s="72">
        <v>0</v>
      </c>
      <c r="F33" s="132"/>
      <c r="G33" s="132"/>
      <c r="H33" s="126"/>
      <c r="I33" s="132"/>
      <c r="J33" s="132"/>
      <c r="K33" s="133"/>
      <c r="L33" s="126"/>
      <c r="M33" s="176"/>
      <c r="N33" s="209"/>
    </row>
    <row r="34" spans="1:14" s="104" customFormat="1" ht="60">
      <c r="A34" s="169" t="s">
        <v>72</v>
      </c>
      <c r="B34" s="58" t="s">
        <v>42</v>
      </c>
      <c r="C34" s="54">
        <f>SUM(C35:C36)</f>
        <v>132371.823</v>
      </c>
      <c r="D34" s="54">
        <f>SUM(D35:D36)</f>
        <v>27031.386</v>
      </c>
      <c r="E34" s="54">
        <f>SUM(E35:E36)</f>
        <v>27031.386</v>
      </c>
      <c r="F34" s="132" t="s">
        <v>96</v>
      </c>
      <c r="G34" s="132">
        <v>1216743.444</v>
      </c>
      <c r="H34" s="126"/>
      <c r="I34" s="132">
        <v>1256777.327</v>
      </c>
      <c r="J34" s="132">
        <v>608520.678</v>
      </c>
      <c r="K34" s="133">
        <v>0.5057</v>
      </c>
      <c r="L34" s="126">
        <v>43434</v>
      </c>
      <c r="M34" s="173"/>
      <c r="N34" s="209" t="s">
        <v>187</v>
      </c>
    </row>
    <row r="35" spans="1:14" s="104" customFormat="1" ht="12.75">
      <c r="A35" s="170"/>
      <c r="B35" s="55" t="s">
        <v>22</v>
      </c>
      <c r="C35" s="72">
        <v>100000</v>
      </c>
      <c r="D35" s="72">
        <v>0</v>
      </c>
      <c r="E35" s="72">
        <v>0</v>
      </c>
      <c r="F35" s="132"/>
      <c r="G35" s="132"/>
      <c r="H35" s="126"/>
      <c r="I35" s="132"/>
      <c r="J35" s="132"/>
      <c r="K35" s="133"/>
      <c r="L35" s="126"/>
      <c r="M35" s="176"/>
      <c r="N35" s="209"/>
    </row>
    <row r="36" spans="1:14" s="104" customFormat="1" ht="12.75">
      <c r="A36" s="170"/>
      <c r="B36" s="55" t="s">
        <v>23</v>
      </c>
      <c r="C36" s="72">
        <v>32371.823</v>
      </c>
      <c r="D36" s="72">
        <v>27031.386</v>
      </c>
      <c r="E36" s="72">
        <v>27031.386</v>
      </c>
      <c r="F36" s="132"/>
      <c r="G36" s="132"/>
      <c r="H36" s="126"/>
      <c r="I36" s="132"/>
      <c r="J36" s="132"/>
      <c r="K36" s="133"/>
      <c r="L36" s="126"/>
      <c r="M36" s="176"/>
      <c r="N36" s="209"/>
    </row>
    <row r="37" spans="1:14" s="104" customFormat="1" ht="60">
      <c r="A37" s="169" t="s">
        <v>73</v>
      </c>
      <c r="B37" s="58" t="s">
        <v>50</v>
      </c>
      <c r="C37" s="54">
        <f>SUM(C38:C39)</f>
        <v>0</v>
      </c>
      <c r="D37" s="54">
        <f>SUM(D38:D39)</f>
        <v>0</v>
      </c>
      <c r="E37" s="54">
        <f>SUM(E38:E39)</f>
        <v>0</v>
      </c>
      <c r="F37" s="132" t="s">
        <v>117</v>
      </c>
      <c r="G37" s="132">
        <v>11088.576</v>
      </c>
      <c r="H37" s="126"/>
      <c r="I37" s="132">
        <v>13397.877</v>
      </c>
      <c r="J37" s="132">
        <v>13186.67389</v>
      </c>
      <c r="K37" s="133">
        <v>0.9842</v>
      </c>
      <c r="L37" s="126"/>
      <c r="M37" s="173"/>
      <c r="N37" s="209" t="s">
        <v>170</v>
      </c>
    </row>
    <row r="38" spans="1:14" s="104" customFormat="1" ht="12.75">
      <c r="A38" s="170"/>
      <c r="B38" s="55" t="s">
        <v>22</v>
      </c>
      <c r="C38" s="72">
        <v>0</v>
      </c>
      <c r="D38" s="72">
        <v>0</v>
      </c>
      <c r="E38" s="72">
        <v>0</v>
      </c>
      <c r="F38" s="132"/>
      <c r="G38" s="132"/>
      <c r="H38" s="126"/>
      <c r="I38" s="132"/>
      <c r="J38" s="132"/>
      <c r="K38" s="133"/>
      <c r="L38" s="126"/>
      <c r="M38" s="176"/>
      <c r="N38" s="209"/>
    </row>
    <row r="39" spans="1:14" s="104" customFormat="1" ht="12.75">
      <c r="A39" s="170"/>
      <c r="B39" s="55" t="s">
        <v>23</v>
      </c>
      <c r="C39" s="72">
        <v>0</v>
      </c>
      <c r="D39" s="72">
        <v>0</v>
      </c>
      <c r="E39" s="72">
        <v>0</v>
      </c>
      <c r="F39" s="132"/>
      <c r="G39" s="132"/>
      <c r="H39" s="126"/>
      <c r="I39" s="132"/>
      <c r="J39" s="132"/>
      <c r="K39" s="133"/>
      <c r="L39" s="126"/>
      <c r="M39" s="176"/>
      <c r="N39" s="209"/>
    </row>
    <row r="40" spans="1:14" s="104" customFormat="1" ht="48">
      <c r="A40" s="169" t="s">
        <v>74</v>
      </c>
      <c r="B40" s="58" t="s">
        <v>43</v>
      </c>
      <c r="C40" s="54">
        <f>SUM(C41:C42)</f>
        <v>27500</v>
      </c>
      <c r="D40" s="54">
        <f>SUM(D41:D42)</f>
        <v>0</v>
      </c>
      <c r="E40" s="54">
        <f>SUM(E41:E42)</f>
        <v>0</v>
      </c>
      <c r="F40" s="132"/>
      <c r="G40" s="132"/>
      <c r="H40" s="126"/>
      <c r="I40" s="132" t="s">
        <v>93</v>
      </c>
      <c r="J40" s="132">
        <v>13186.67389</v>
      </c>
      <c r="K40" s="133"/>
      <c r="L40" s="126"/>
      <c r="M40" s="173"/>
      <c r="N40" s="209" t="s">
        <v>167</v>
      </c>
    </row>
    <row r="41" spans="1:14" s="104" customFormat="1" ht="12.75">
      <c r="A41" s="170"/>
      <c r="B41" s="55" t="s">
        <v>22</v>
      </c>
      <c r="C41" s="72">
        <v>0</v>
      </c>
      <c r="D41" s="72">
        <v>0</v>
      </c>
      <c r="E41" s="72">
        <v>0</v>
      </c>
      <c r="F41" s="132"/>
      <c r="G41" s="132"/>
      <c r="H41" s="126"/>
      <c r="I41" s="132"/>
      <c r="J41" s="132"/>
      <c r="K41" s="133"/>
      <c r="L41" s="126"/>
      <c r="M41" s="176"/>
      <c r="N41" s="209"/>
    </row>
    <row r="42" spans="1:14" s="104" customFormat="1" ht="12.75">
      <c r="A42" s="170"/>
      <c r="B42" s="55" t="s">
        <v>23</v>
      </c>
      <c r="C42" s="72">
        <v>27500</v>
      </c>
      <c r="D42" s="72">
        <v>0</v>
      </c>
      <c r="E42" s="72">
        <v>0</v>
      </c>
      <c r="F42" s="132"/>
      <c r="G42" s="132"/>
      <c r="H42" s="126"/>
      <c r="I42" s="132"/>
      <c r="J42" s="132"/>
      <c r="K42" s="133"/>
      <c r="L42" s="126"/>
      <c r="M42" s="176"/>
      <c r="N42" s="209"/>
    </row>
    <row r="43" spans="1:14" s="104" customFormat="1" ht="60">
      <c r="A43" s="169" t="s">
        <v>75</v>
      </c>
      <c r="B43" s="58" t="s">
        <v>119</v>
      </c>
      <c r="C43" s="54">
        <f>SUM(C44:C45)</f>
        <v>0</v>
      </c>
      <c r="D43" s="54">
        <f>SUM(D44:D45)</f>
        <v>0</v>
      </c>
      <c r="E43" s="54">
        <f>SUM(E44:E45)</f>
        <v>0</v>
      </c>
      <c r="F43" s="132" t="s">
        <v>120</v>
      </c>
      <c r="G43" s="132">
        <v>10944.141</v>
      </c>
      <c r="H43" s="126"/>
      <c r="I43" s="132">
        <v>13170.177</v>
      </c>
      <c r="J43" s="132">
        <v>12974.44235</v>
      </c>
      <c r="K43" s="133">
        <v>0.9851</v>
      </c>
      <c r="L43" s="126"/>
      <c r="M43" s="173"/>
      <c r="N43" s="209" t="s">
        <v>168</v>
      </c>
    </row>
    <row r="44" spans="1:14" s="104" customFormat="1" ht="12.75">
      <c r="A44" s="170"/>
      <c r="B44" s="55" t="s">
        <v>22</v>
      </c>
      <c r="C44" s="72">
        <v>0</v>
      </c>
      <c r="D44" s="72">
        <v>0</v>
      </c>
      <c r="E44" s="72">
        <v>0</v>
      </c>
      <c r="F44" s="132"/>
      <c r="G44" s="132"/>
      <c r="H44" s="126"/>
      <c r="I44" s="132"/>
      <c r="J44" s="132"/>
      <c r="K44" s="133"/>
      <c r="L44" s="126"/>
      <c r="M44" s="176"/>
      <c r="N44" s="209"/>
    </row>
    <row r="45" spans="1:14" s="104" customFormat="1" ht="12.75">
      <c r="A45" s="170"/>
      <c r="B45" s="55" t="s">
        <v>23</v>
      </c>
      <c r="C45" s="72">
        <v>0</v>
      </c>
      <c r="D45" s="72">
        <v>0</v>
      </c>
      <c r="E45" s="72">
        <v>0</v>
      </c>
      <c r="F45" s="132"/>
      <c r="G45" s="132"/>
      <c r="H45" s="126"/>
      <c r="I45" s="132"/>
      <c r="J45" s="132"/>
      <c r="K45" s="133"/>
      <c r="L45" s="126"/>
      <c r="M45" s="176"/>
      <c r="N45" s="209"/>
    </row>
    <row r="46" spans="1:14" s="104" customFormat="1" ht="60">
      <c r="A46" s="169" t="s">
        <v>75</v>
      </c>
      <c r="B46" s="58" t="s">
        <v>67</v>
      </c>
      <c r="C46" s="54">
        <f>SUM(C47:C48)</f>
        <v>27500</v>
      </c>
      <c r="D46" s="54">
        <f>SUM(D47:D48)</f>
        <v>0</v>
      </c>
      <c r="E46" s="54">
        <f>SUM(E47:E48)</f>
        <v>0</v>
      </c>
      <c r="F46" s="132"/>
      <c r="G46" s="132"/>
      <c r="H46" s="126"/>
      <c r="I46" s="132" t="s">
        <v>121</v>
      </c>
      <c r="J46" s="132">
        <v>12974.44235</v>
      </c>
      <c r="K46" s="133"/>
      <c r="L46" s="126"/>
      <c r="M46" s="173"/>
      <c r="N46" s="209" t="s">
        <v>169</v>
      </c>
    </row>
    <row r="47" spans="1:14" s="104" customFormat="1" ht="12.75">
      <c r="A47" s="170"/>
      <c r="B47" s="55" t="s">
        <v>22</v>
      </c>
      <c r="C47" s="72">
        <v>0</v>
      </c>
      <c r="D47" s="72">
        <v>0</v>
      </c>
      <c r="E47" s="72">
        <v>0</v>
      </c>
      <c r="F47" s="132"/>
      <c r="G47" s="132"/>
      <c r="H47" s="126"/>
      <c r="I47" s="132"/>
      <c r="J47" s="132"/>
      <c r="K47" s="133"/>
      <c r="L47" s="126"/>
      <c r="M47" s="176"/>
      <c r="N47" s="209"/>
    </row>
    <row r="48" spans="1:14" s="104" customFormat="1" ht="12.75">
      <c r="A48" s="170"/>
      <c r="B48" s="55" t="s">
        <v>23</v>
      </c>
      <c r="C48" s="72">
        <v>27500</v>
      </c>
      <c r="D48" s="72">
        <v>0</v>
      </c>
      <c r="E48" s="72">
        <v>0</v>
      </c>
      <c r="F48" s="132"/>
      <c r="G48" s="132"/>
      <c r="H48" s="126"/>
      <c r="I48" s="132"/>
      <c r="J48" s="132"/>
      <c r="K48" s="133"/>
      <c r="L48" s="126"/>
      <c r="M48" s="176"/>
      <c r="N48" s="209"/>
    </row>
    <row r="49" spans="1:14" s="104" customFormat="1" ht="60">
      <c r="A49" s="169" t="s">
        <v>76</v>
      </c>
      <c r="B49" s="58" t="s">
        <v>40</v>
      </c>
      <c r="C49" s="54">
        <f>SUM(C50:C51)</f>
        <v>76036.489</v>
      </c>
      <c r="D49" s="54">
        <f>SUM(D50:D51)</f>
        <v>0</v>
      </c>
      <c r="E49" s="54">
        <f>SUM(E50:E51)</f>
        <v>0</v>
      </c>
      <c r="F49" s="132" t="s">
        <v>100</v>
      </c>
      <c r="G49" s="132">
        <v>1302781.934</v>
      </c>
      <c r="H49" s="126"/>
      <c r="I49" s="132">
        <v>1334100.777</v>
      </c>
      <c r="J49" s="132">
        <v>525397.695</v>
      </c>
      <c r="K49" s="133">
        <v>0.3938</v>
      </c>
      <c r="L49" s="126">
        <v>43434</v>
      </c>
      <c r="M49" s="173"/>
      <c r="N49" s="209" t="s">
        <v>186</v>
      </c>
    </row>
    <row r="50" spans="1:14" s="104" customFormat="1" ht="12.75">
      <c r="A50" s="170"/>
      <c r="B50" s="55" t="s">
        <v>22</v>
      </c>
      <c r="C50" s="72">
        <v>50000</v>
      </c>
      <c r="D50" s="72">
        <v>0</v>
      </c>
      <c r="E50" s="72">
        <v>0</v>
      </c>
      <c r="F50" s="132"/>
      <c r="G50" s="132"/>
      <c r="H50" s="126"/>
      <c r="I50" s="132"/>
      <c r="J50" s="132"/>
      <c r="K50" s="133"/>
      <c r="L50" s="126"/>
      <c r="M50" s="176"/>
      <c r="N50" s="209"/>
    </row>
    <row r="51" spans="1:14" s="104" customFormat="1" ht="12.75">
      <c r="A51" s="170"/>
      <c r="B51" s="55" t="s">
        <v>23</v>
      </c>
      <c r="C51" s="72">
        <v>26036.489</v>
      </c>
      <c r="D51" s="72">
        <v>0</v>
      </c>
      <c r="E51" s="72">
        <v>0</v>
      </c>
      <c r="F51" s="132"/>
      <c r="G51" s="132"/>
      <c r="H51" s="126"/>
      <c r="I51" s="132"/>
      <c r="J51" s="132"/>
      <c r="K51" s="133"/>
      <c r="L51" s="126"/>
      <c r="M51" s="176"/>
      <c r="N51" s="209"/>
    </row>
    <row r="52" spans="1:14" s="104" customFormat="1" ht="60">
      <c r="A52" s="169" t="s">
        <v>77</v>
      </c>
      <c r="B52" s="58" t="s">
        <v>41</v>
      </c>
      <c r="C52" s="54">
        <f>SUM(C53:C54)</f>
        <v>70146.063</v>
      </c>
      <c r="D52" s="54">
        <f>SUM(D53:D54)</f>
        <v>17159.106</v>
      </c>
      <c r="E52" s="54">
        <f>SUM(E53:E54)</f>
        <v>17159.106</v>
      </c>
      <c r="F52" s="132" t="s">
        <v>98</v>
      </c>
      <c r="G52" s="132">
        <v>1110895.274</v>
      </c>
      <c r="H52" s="126"/>
      <c r="I52" s="132">
        <v>1139933.833</v>
      </c>
      <c r="J52" s="132">
        <v>243016.395</v>
      </c>
      <c r="K52" s="133">
        <v>0.2332</v>
      </c>
      <c r="L52" s="126">
        <v>43434</v>
      </c>
      <c r="M52" s="173"/>
      <c r="N52" s="209" t="s">
        <v>188</v>
      </c>
    </row>
    <row r="53" spans="1:14" s="104" customFormat="1" ht="12.75">
      <c r="A53" s="170"/>
      <c r="B53" s="55" t="s">
        <v>22</v>
      </c>
      <c r="C53" s="72">
        <v>50000</v>
      </c>
      <c r="D53" s="72">
        <v>0</v>
      </c>
      <c r="E53" s="72">
        <v>0</v>
      </c>
      <c r="F53" s="132"/>
      <c r="G53" s="132"/>
      <c r="H53" s="126"/>
      <c r="I53" s="132"/>
      <c r="J53" s="132"/>
      <c r="K53" s="133"/>
      <c r="L53" s="126"/>
      <c r="M53" s="176"/>
      <c r="N53" s="209"/>
    </row>
    <row r="54" spans="1:14" s="104" customFormat="1" ht="12.75">
      <c r="A54" s="170"/>
      <c r="B54" s="55" t="s">
        <v>23</v>
      </c>
      <c r="C54" s="72">
        <v>20146.063</v>
      </c>
      <c r="D54" s="72">
        <v>17159.106</v>
      </c>
      <c r="E54" s="72">
        <v>17159.106</v>
      </c>
      <c r="F54" s="132"/>
      <c r="G54" s="132"/>
      <c r="H54" s="126"/>
      <c r="I54" s="132"/>
      <c r="J54" s="132"/>
      <c r="K54" s="133"/>
      <c r="L54" s="126"/>
      <c r="M54" s="176"/>
      <c r="N54" s="209"/>
    </row>
    <row r="55" spans="1:14" s="104" customFormat="1" ht="48">
      <c r="A55" s="169" t="s">
        <v>78</v>
      </c>
      <c r="B55" s="58" t="s">
        <v>37</v>
      </c>
      <c r="C55" s="54">
        <f>SUM(C56:C57)</f>
        <v>1439.99294</v>
      </c>
      <c r="D55" s="54">
        <f>SUM(D56:D57)</f>
        <v>0</v>
      </c>
      <c r="E55" s="54">
        <f>SUM(E56:E57)</f>
        <v>20</v>
      </c>
      <c r="F55" s="132" t="s">
        <v>106</v>
      </c>
      <c r="G55" s="132">
        <v>187078.36638</v>
      </c>
      <c r="H55" s="126"/>
      <c r="I55" s="132" t="s">
        <v>107</v>
      </c>
      <c r="J55" s="132" t="s">
        <v>108</v>
      </c>
      <c r="K55" s="133" t="s">
        <v>109</v>
      </c>
      <c r="L55" s="126" t="s">
        <v>110</v>
      </c>
      <c r="M55" s="173"/>
      <c r="N55" s="209" t="s">
        <v>189</v>
      </c>
    </row>
    <row r="56" spans="1:14" s="104" customFormat="1" ht="12.75">
      <c r="A56" s="170"/>
      <c r="B56" s="55" t="s">
        <v>22</v>
      </c>
      <c r="C56" s="72">
        <v>0</v>
      </c>
      <c r="D56" s="72">
        <v>0</v>
      </c>
      <c r="E56" s="72">
        <v>0</v>
      </c>
      <c r="F56" s="132"/>
      <c r="G56" s="132"/>
      <c r="H56" s="126"/>
      <c r="I56" s="132"/>
      <c r="J56" s="132"/>
      <c r="K56" s="133"/>
      <c r="L56" s="126"/>
      <c r="M56" s="176"/>
      <c r="N56" s="209"/>
    </row>
    <row r="57" spans="1:14" s="104" customFormat="1" ht="12.75">
      <c r="A57" s="170"/>
      <c r="B57" s="55" t="s">
        <v>23</v>
      </c>
      <c r="C57" s="72">
        <v>1439.99294</v>
      </c>
      <c r="D57" s="72">
        <v>0</v>
      </c>
      <c r="E57" s="72">
        <v>20</v>
      </c>
      <c r="F57" s="132"/>
      <c r="G57" s="132"/>
      <c r="H57" s="126"/>
      <c r="I57" s="132"/>
      <c r="J57" s="132"/>
      <c r="K57" s="133"/>
      <c r="L57" s="126"/>
      <c r="M57" s="176"/>
      <c r="N57" s="209"/>
    </row>
    <row r="58" spans="1:14" s="104" customFormat="1" ht="84">
      <c r="A58" s="169" t="s">
        <v>79</v>
      </c>
      <c r="B58" s="58" t="s">
        <v>48</v>
      </c>
      <c r="C58" s="54">
        <f>SUM(C59:C60)</f>
        <v>432.444</v>
      </c>
      <c r="D58" s="54">
        <f>SUM(D59:D60)</f>
        <v>20</v>
      </c>
      <c r="E58" s="54">
        <f>SUM(E59:E60)</f>
        <v>738.93</v>
      </c>
      <c r="F58" s="132" t="s">
        <v>131</v>
      </c>
      <c r="G58" s="132">
        <v>7448.121</v>
      </c>
      <c r="H58" s="126"/>
      <c r="I58" s="132">
        <v>10269.77385</v>
      </c>
      <c r="J58" s="132">
        <v>6892.58602</v>
      </c>
      <c r="K58" s="133">
        <v>0.7431</v>
      </c>
      <c r="L58" s="126"/>
      <c r="M58" s="173"/>
      <c r="N58" s="209" t="s">
        <v>171</v>
      </c>
    </row>
    <row r="59" spans="1:14" s="104" customFormat="1" ht="12.75">
      <c r="A59" s="170"/>
      <c r="B59" s="55" t="s">
        <v>22</v>
      </c>
      <c r="C59" s="72">
        <v>0</v>
      </c>
      <c r="D59" s="72">
        <v>0</v>
      </c>
      <c r="E59" s="72">
        <v>0</v>
      </c>
      <c r="F59" s="132"/>
      <c r="G59" s="132"/>
      <c r="H59" s="126"/>
      <c r="I59" s="132"/>
      <c r="J59" s="132"/>
      <c r="K59" s="133"/>
      <c r="L59" s="126"/>
      <c r="M59" s="176"/>
      <c r="N59" s="209"/>
    </row>
    <row r="60" spans="1:14" s="104" customFormat="1" ht="12.75">
      <c r="A60" s="170"/>
      <c r="B60" s="55" t="s">
        <v>23</v>
      </c>
      <c r="C60" s="72">
        <v>432.444</v>
      </c>
      <c r="D60" s="72">
        <v>20</v>
      </c>
      <c r="E60" s="72">
        <v>738.93</v>
      </c>
      <c r="F60" s="132"/>
      <c r="G60" s="132"/>
      <c r="H60" s="126"/>
      <c r="I60" s="132"/>
      <c r="J60" s="132"/>
      <c r="K60" s="133"/>
      <c r="L60" s="126"/>
      <c r="M60" s="176"/>
      <c r="N60" s="209"/>
    </row>
    <row r="61" spans="1:14" s="104" customFormat="1" ht="48">
      <c r="A61" s="169" t="s">
        <v>80</v>
      </c>
      <c r="B61" s="58" t="s">
        <v>51</v>
      </c>
      <c r="C61" s="54">
        <f>SUM(C62:C63)</f>
        <v>7500</v>
      </c>
      <c r="D61" s="54">
        <f>SUM(D62:D63)</f>
        <v>0</v>
      </c>
      <c r="E61" s="54">
        <f>SUM(E62:E63)</f>
        <v>0</v>
      </c>
      <c r="F61" s="132"/>
      <c r="G61" s="132"/>
      <c r="H61" s="126"/>
      <c r="I61" s="132" t="s">
        <v>104</v>
      </c>
      <c r="J61" s="132">
        <v>9466.927</v>
      </c>
      <c r="K61" s="133"/>
      <c r="L61" s="126"/>
      <c r="M61" s="173"/>
      <c r="N61" s="209" t="s">
        <v>172</v>
      </c>
    </row>
    <row r="62" spans="1:14" s="104" customFormat="1" ht="12.75">
      <c r="A62" s="170"/>
      <c r="B62" s="55" t="s">
        <v>22</v>
      </c>
      <c r="C62" s="72">
        <v>0</v>
      </c>
      <c r="D62" s="72">
        <v>0</v>
      </c>
      <c r="E62" s="72">
        <v>0</v>
      </c>
      <c r="F62" s="132"/>
      <c r="G62" s="132"/>
      <c r="H62" s="126"/>
      <c r="I62" s="132"/>
      <c r="J62" s="132"/>
      <c r="K62" s="133"/>
      <c r="L62" s="126"/>
      <c r="M62" s="176"/>
      <c r="N62" s="209"/>
    </row>
    <row r="63" spans="1:14" s="104" customFormat="1" ht="12.75">
      <c r="A63" s="170"/>
      <c r="B63" s="55" t="s">
        <v>23</v>
      </c>
      <c r="C63" s="72">
        <v>7500</v>
      </c>
      <c r="D63" s="72">
        <v>0</v>
      </c>
      <c r="E63" s="72">
        <v>0</v>
      </c>
      <c r="F63" s="132"/>
      <c r="G63" s="132"/>
      <c r="H63" s="126"/>
      <c r="I63" s="132"/>
      <c r="J63" s="132"/>
      <c r="K63" s="133"/>
      <c r="L63" s="126"/>
      <c r="M63" s="176"/>
      <c r="N63" s="209"/>
    </row>
    <row r="64" spans="1:14" s="104" customFormat="1" ht="36">
      <c r="A64" s="169" t="s">
        <v>81</v>
      </c>
      <c r="B64" s="58" t="s">
        <v>38</v>
      </c>
      <c r="C64" s="54">
        <f>SUM(C65:C66)</f>
        <v>0</v>
      </c>
      <c r="D64" s="54">
        <f>SUM(D65:D66)</f>
        <v>0</v>
      </c>
      <c r="E64" s="54">
        <f>SUM(E65:E66)</f>
        <v>0</v>
      </c>
      <c r="F64" s="132" t="s">
        <v>123</v>
      </c>
      <c r="G64" s="132">
        <v>8700</v>
      </c>
      <c r="H64" s="126"/>
      <c r="I64" s="132">
        <v>9830.552</v>
      </c>
      <c r="J64" s="132">
        <v>9466.927</v>
      </c>
      <c r="K64" s="133">
        <v>0.963</v>
      </c>
      <c r="L64" s="126"/>
      <c r="M64" s="173"/>
      <c r="N64" s="209" t="s">
        <v>173</v>
      </c>
    </row>
    <row r="65" spans="1:14" s="104" customFormat="1" ht="12.75">
      <c r="A65" s="170"/>
      <c r="B65" s="55" t="s">
        <v>22</v>
      </c>
      <c r="C65" s="72">
        <v>0</v>
      </c>
      <c r="D65" s="72">
        <v>0</v>
      </c>
      <c r="E65" s="72">
        <v>0</v>
      </c>
      <c r="F65" s="132"/>
      <c r="G65" s="132"/>
      <c r="H65" s="126"/>
      <c r="I65" s="132"/>
      <c r="J65" s="132"/>
      <c r="K65" s="133"/>
      <c r="L65" s="126"/>
      <c r="M65" s="176"/>
      <c r="N65" s="209"/>
    </row>
    <row r="66" spans="1:14" s="104" customFormat="1" ht="12.75">
      <c r="A66" s="170"/>
      <c r="B66" s="55" t="s">
        <v>23</v>
      </c>
      <c r="C66" s="72">
        <v>0</v>
      </c>
      <c r="D66" s="72">
        <v>0</v>
      </c>
      <c r="E66" s="72">
        <v>0</v>
      </c>
      <c r="F66" s="132"/>
      <c r="G66" s="132"/>
      <c r="H66" s="126"/>
      <c r="I66" s="132"/>
      <c r="J66" s="132"/>
      <c r="K66" s="133"/>
      <c r="L66" s="126"/>
      <c r="M66" s="176"/>
      <c r="N66" s="209"/>
    </row>
    <row r="67" spans="1:14" s="104" customFormat="1" ht="60">
      <c r="A67" s="169" t="s">
        <v>82</v>
      </c>
      <c r="B67" s="58" t="s">
        <v>52</v>
      </c>
      <c r="C67" s="54">
        <f>SUM(C68:C69)</f>
        <v>0</v>
      </c>
      <c r="D67" s="54">
        <f>SUM(D68:D69)</f>
        <v>0</v>
      </c>
      <c r="E67" s="54">
        <f>SUM(E68:E69)</f>
        <v>0</v>
      </c>
      <c r="F67" s="132" t="s">
        <v>125</v>
      </c>
      <c r="G67" s="132">
        <v>18800</v>
      </c>
      <c r="H67" s="126"/>
      <c r="I67" s="132">
        <v>20311.49</v>
      </c>
      <c r="J67" s="132">
        <v>19976.437</v>
      </c>
      <c r="K67" s="133">
        <v>0.9835</v>
      </c>
      <c r="L67" s="126"/>
      <c r="M67" s="173"/>
      <c r="N67" s="209" t="s">
        <v>174</v>
      </c>
    </row>
    <row r="68" spans="1:14" s="104" customFormat="1" ht="12.75">
      <c r="A68" s="170"/>
      <c r="B68" s="55" t="s">
        <v>22</v>
      </c>
      <c r="C68" s="72">
        <v>0</v>
      </c>
      <c r="D68" s="72">
        <v>0</v>
      </c>
      <c r="E68" s="72">
        <v>0</v>
      </c>
      <c r="F68" s="132"/>
      <c r="G68" s="132"/>
      <c r="H68" s="126"/>
      <c r="I68" s="132"/>
      <c r="J68" s="132"/>
      <c r="K68" s="133"/>
      <c r="L68" s="126"/>
      <c r="M68" s="176"/>
      <c r="N68" s="209"/>
    </row>
    <row r="69" spans="1:14" s="104" customFormat="1" ht="12.75">
      <c r="A69" s="170"/>
      <c r="B69" s="55" t="s">
        <v>23</v>
      </c>
      <c r="C69" s="72">
        <v>0</v>
      </c>
      <c r="D69" s="72">
        <v>0</v>
      </c>
      <c r="E69" s="72">
        <v>0</v>
      </c>
      <c r="F69" s="132"/>
      <c r="G69" s="132"/>
      <c r="H69" s="126"/>
      <c r="I69" s="132"/>
      <c r="J69" s="132"/>
      <c r="K69" s="133"/>
      <c r="L69" s="126"/>
      <c r="M69" s="176"/>
      <c r="N69" s="209"/>
    </row>
    <row r="70" spans="1:14" s="104" customFormat="1" ht="48">
      <c r="A70" s="169" t="s">
        <v>83</v>
      </c>
      <c r="B70" s="58" t="s">
        <v>39</v>
      </c>
      <c r="C70" s="54">
        <f>SUM(C71:C72)</f>
        <v>27802.206</v>
      </c>
      <c r="D70" s="54">
        <f>SUM(D71:D72)</f>
        <v>13145.82331</v>
      </c>
      <c r="E70" s="54">
        <f>SUM(E71:E72)</f>
        <v>13145.82331</v>
      </c>
      <c r="F70" s="132" t="s">
        <v>102</v>
      </c>
      <c r="G70" s="132">
        <v>822843.661</v>
      </c>
      <c r="H70" s="126"/>
      <c r="I70" s="132">
        <v>869303.651</v>
      </c>
      <c r="J70" s="132">
        <v>191431.12</v>
      </c>
      <c r="K70" s="133">
        <v>0.2202</v>
      </c>
      <c r="L70" s="126">
        <v>43434</v>
      </c>
      <c r="M70" s="173"/>
      <c r="N70" s="209" t="s">
        <v>175</v>
      </c>
    </row>
    <row r="71" spans="1:14" s="104" customFormat="1" ht="12.75">
      <c r="A71" s="170"/>
      <c r="B71" s="55" t="s">
        <v>22</v>
      </c>
      <c r="C71" s="72">
        <v>0</v>
      </c>
      <c r="D71" s="72">
        <v>0</v>
      </c>
      <c r="E71" s="72">
        <v>0</v>
      </c>
      <c r="F71" s="132"/>
      <c r="G71" s="132"/>
      <c r="H71" s="126"/>
      <c r="I71" s="132"/>
      <c r="J71" s="132"/>
      <c r="K71" s="133"/>
      <c r="L71" s="126"/>
      <c r="M71" s="176"/>
      <c r="N71" s="209"/>
    </row>
    <row r="72" spans="1:14" s="104" customFormat="1" ht="12.75">
      <c r="A72" s="170"/>
      <c r="B72" s="55" t="s">
        <v>23</v>
      </c>
      <c r="C72" s="72">
        <v>27802.206</v>
      </c>
      <c r="D72" s="72">
        <v>13145.82331</v>
      </c>
      <c r="E72" s="72">
        <v>13145.82331</v>
      </c>
      <c r="F72" s="132"/>
      <c r="G72" s="132"/>
      <c r="H72" s="126"/>
      <c r="I72" s="132"/>
      <c r="J72" s="132"/>
      <c r="K72" s="133"/>
      <c r="L72" s="126"/>
      <c r="M72" s="176"/>
      <c r="N72" s="209"/>
    </row>
    <row r="73" spans="1:14" s="104" customFormat="1" ht="60">
      <c r="A73" s="169" t="s">
        <v>84</v>
      </c>
      <c r="B73" s="58" t="s">
        <v>47</v>
      </c>
      <c r="C73" s="54">
        <f>SUM(C74:C75)</f>
        <v>5961.36</v>
      </c>
      <c r="D73" s="54">
        <f>SUM(D74:D75)</f>
        <v>0</v>
      </c>
      <c r="E73" s="54">
        <f>SUM(E74:E75)</f>
        <v>0</v>
      </c>
      <c r="F73" s="132" t="s">
        <v>127</v>
      </c>
      <c r="G73" s="132">
        <v>10999.979</v>
      </c>
      <c r="H73" s="126"/>
      <c r="I73" s="132">
        <v>12180.191</v>
      </c>
      <c r="J73" s="132">
        <v>4559.09</v>
      </c>
      <c r="K73" s="133">
        <v>0.3743</v>
      </c>
      <c r="L73" s="126"/>
      <c r="M73" s="173"/>
      <c r="N73" s="209" t="s">
        <v>176</v>
      </c>
    </row>
    <row r="74" spans="1:14" s="104" customFormat="1" ht="12.75">
      <c r="A74" s="170"/>
      <c r="B74" s="55" t="s">
        <v>22</v>
      </c>
      <c r="C74" s="72">
        <v>0</v>
      </c>
      <c r="D74" s="72">
        <v>0</v>
      </c>
      <c r="E74" s="72">
        <v>0</v>
      </c>
      <c r="F74" s="132"/>
      <c r="G74" s="132"/>
      <c r="H74" s="126"/>
      <c r="I74" s="132"/>
      <c r="J74" s="132"/>
      <c r="K74" s="133"/>
      <c r="L74" s="126"/>
      <c r="M74" s="176"/>
      <c r="N74" s="209"/>
    </row>
    <row r="75" spans="1:14" s="104" customFormat="1" ht="12.75">
      <c r="A75" s="170"/>
      <c r="B75" s="55" t="s">
        <v>23</v>
      </c>
      <c r="C75" s="72">
        <v>5961.36</v>
      </c>
      <c r="D75" s="72">
        <v>0</v>
      </c>
      <c r="E75" s="72">
        <v>0</v>
      </c>
      <c r="F75" s="132"/>
      <c r="G75" s="132"/>
      <c r="H75" s="126"/>
      <c r="I75" s="132"/>
      <c r="J75" s="132"/>
      <c r="K75" s="133"/>
      <c r="L75" s="126"/>
      <c r="M75" s="176"/>
      <c r="N75" s="209"/>
    </row>
    <row r="76" spans="1:14" s="104" customFormat="1" ht="96">
      <c r="A76" s="169" t="s">
        <v>85</v>
      </c>
      <c r="B76" s="58" t="s">
        <v>49</v>
      </c>
      <c r="C76" s="54">
        <f>SUM(C77:C78)</f>
        <v>14904.38</v>
      </c>
      <c r="D76" s="54">
        <f>SUM(D77:D78)</f>
        <v>0</v>
      </c>
      <c r="E76" s="54">
        <f>SUM(E77:E78)</f>
        <v>0</v>
      </c>
      <c r="F76" s="132" t="s">
        <v>133</v>
      </c>
      <c r="G76" s="132">
        <v>11750</v>
      </c>
      <c r="H76" s="126"/>
      <c r="I76" s="132">
        <v>13160.77</v>
      </c>
      <c r="J76" s="132">
        <v>0</v>
      </c>
      <c r="K76" s="133">
        <v>0</v>
      </c>
      <c r="L76" s="126"/>
      <c r="M76" s="173"/>
      <c r="N76" s="209" t="s">
        <v>177</v>
      </c>
    </row>
    <row r="77" spans="1:14" s="104" customFormat="1" ht="12.75">
      <c r="A77" s="170"/>
      <c r="B77" s="55" t="s">
        <v>22</v>
      </c>
      <c r="C77" s="72">
        <v>0</v>
      </c>
      <c r="D77" s="72">
        <v>0</v>
      </c>
      <c r="E77" s="72">
        <v>0</v>
      </c>
      <c r="F77" s="132"/>
      <c r="G77" s="132"/>
      <c r="H77" s="126"/>
      <c r="I77" s="132"/>
      <c r="J77" s="132"/>
      <c r="K77" s="133"/>
      <c r="L77" s="126"/>
      <c r="M77" s="176"/>
      <c r="N77" s="209"/>
    </row>
    <row r="78" spans="1:14" s="104" customFormat="1" ht="12.75">
      <c r="A78" s="170"/>
      <c r="B78" s="55" t="s">
        <v>23</v>
      </c>
      <c r="C78" s="72">
        <v>14904.38</v>
      </c>
      <c r="D78" s="72">
        <v>0</v>
      </c>
      <c r="E78" s="72">
        <v>0</v>
      </c>
      <c r="F78" s="132"/>
      <c r="G78" s="132"/>
      <c r="H78" s="126"/>
      <c r="I78" s="132"/>
      <c r="J78" s="132"/>
      <c r="K78" s="133"/>
      <c r="L78" s="126"/>
      <c r="M78" s="176"/>
      <c r="N78" s="209"/>
    </row>
    <row r="79" spans="1:14" s="104" customFormat="1" ht="84">
      <c r="A79" s="169" t="s">
        <v>86</v>
      </c>
      <c r="B79" s="58" t="s">
        <v>71</v>
      </c>
      <c r="C79" s="54">
        <f>SUM(C80:C81)</f>
        <v>0</v>
      </c>
      <c r="D79" s="54">
        <f>SUM(D80:D81)</f>
        <v>0</v>
      </c>
      <c r="E79" s="54">
        <f>SUM(E80:E81)</f>
        <v>0</v>
      </c>
      <c r="F79" s="132" t="s">
        <v>115</v>
      </c>
      <c r="G79" s="132">
        <v>26000</v>
      </c>
      <c r="H79" s="126"/>
      <c r="I79" s="132">
        <v>28954.175</v>
      </c>
      <c r="J79" s="132">
        <v>14495.019</v>
      </c>
      <c r="K79" s="133">
        <v>0.5006</v>
      </c>
      <c r="L79" s="126"/>
      <c r="M79" s="173"/>
      <c r="N79" s="209" t="s">
        <v>178</v>
      </c>
    </row>
    <row r="80" spans="1:14" s="104" customFormat="1" ht="12.75">
      <c r="A80" s="170"/>
      <c r="B80" s="55" t="s">
        <v>22</v>
      </c>
      <c r="C80" s="72">
        <v>0</v>
      </c>
      <c r="D80" s="72">
        <v>0</v>
      </c>
      <c r="E80" s="72">
        <v>0</v>
      </c>
      <c r="F80" s="132"/>
      <c r="G80" s="132"/>
      <c r="H80" s="126"/>
      <c r="I80" s="132"/>
      <c r="J80" s="132"/>
      <c r="K80" s="133"/>
      <c r="L80" s="126"/>
      <c r="M80" s="176"/>
      <c r="N80" s="209"/>
    </row>
    <row r="81" spans="1:14" s="104" customFormat="1" ht="13.5" thickBot="1">
      <c r="A81" s="170"/>
      <c r="B81" s="85" t="s">
        <v>23</v>
      </c>
      <c r="C81" s="82">
        <v>0</v>
      </c>
      <c r="D81" s="82">
        <v>0</v>
      </c>
      <c r="E81" s="82">
        <v>0</v>
      </c>
      <c r="F81" s="139"/>
      <c r="G81" s="139"/>
      <c r="H81" s="163"/>
      <c r="I81" s="139"/>
      <c r="J81" s="139"/>
      <c r="K81" s="140"/>
      <c r="L81" s="163"/>
      <c r="M81" s="176"/>
      <c r="N81" s="213"/>
    </row>
    <row r="82" spans="1:14" s="104" customFormat="1" ht="120">
      <c r="A82" s="177" t="s">
        <v>87</v>
      </c>
      <c r="B82" s="84" t="s">
        <v>54</v>
      </c>
      <c r="C82" s="80">
        <f>SUM(C83:C84)</f>
        <v>236285.91030000002</v>
      </c>
      <c r="D82" s="80">
        <f>SUM(D83:D84)</f>
        <v>11353.87377</v>
      </c>
      <c r="E82" s="80">
        <f>SUM(E83:E84)</f>
        <v>11353.87377</v>
      </c>
      <c r="F82" s="164"/>
      <c r="G82" s="164"/>
      <c r="H82" s="162"/>
      <c r="I82" s="164"/>
      <c r="J82" s="164"/>
      <c r="K82" s="167">
        <f>(K85+K88+K91)/3</f>
        <v>0.08573333333333333</v>
      </c>
      <c r="L82" s="162"/>
      <c r="M82" s="210"/>
      <c r="N82" s="212"/>
    </row>
    <row r="83" spans="1:14" s="104" customFormat="1" ht="12.75">
      <c r="A83" s="185"/>
      <c r="B83" s="55" t="s">
        <v>23</v>
      </c>
      <c r="C83" s="72">
        <f aca="true" t="shared" si="2" ref="C83:E84">C86+C89+C92</f>
        <v>214805.37300000002</v>
      </c>
      <c r="D83" s="72">
        <f t="shared" si="2"/>
        <v>10000</v>
      </c>
      <c r="E83" s="72">
        <f t="shared" si="2"/>
        <v>10000</v>
      </c>
      <c r="F83" s="132"/>
      <c r="G83" s="132"/>
      <c r="H83" s="126"/>
      <c r="I83" s="132"/>
      <c r="J83" s="132"/>
      <c r="K83" s="151"/>
      <c r="L83" s="126"/>
      <c r="M83" s="176"/>
      <c r="N83" s="209"/>
    </row>
    <row r="84" spans="1:14" s="104" customFormat="1" ht="13.5" thickBot="1">
      <c r="A84" s="185"/>
      <c r="B84" s="85" t="s">
        <v>24</v>
      </c>
      <c r="C84" s="82">
        <f t="shared" si="2"/>
        <v>21480.5373</v>
      </c>
      <c r="D84" s="82">
        <f t="shared" si="2"/>
        <v>1353.87377</v>
      </c>
      <c r="E84" s="82">
        <f t="shared" si="2"/>
        <v>1353.87377</v>
      </c>
      <c r="F84" s="139"/>
      <c r="G84" s="139"/>
      <c r="H84" s="163"/>
      <c r="I84" s="139"/>
      <c r="J84" s="139"/>
      <c r="K84" s="168"/>
      <c r="L84" s="163"/>
      <c r="M84" s="176"/>
      <c r="N84" s="213"/>
    </row>
    <row r="85" spans="1:14" s="104" customFormat="1" ht="72">
      <c r="A85" s="186" t="s">
        <v>88</v>
      </c>
      <c r="B85" s="86" t="s">
        <v>55</v>
      </c>
      <c r="C85" s="88">
        <f>SUM(C86:C87)</f>
        <v>104403.80500000001</v>
      </c>
      <c r="D85" s="88">
        <f>SUM(D86:D87)</f>
        <v>11353.87377</v>
      </c>
      <c r="E85" s="88">
        <f>SUM(E86:E87)</f>
        <v>11353.87377</v>
      </c>
      <c r="F85" s="164" t="s">
        <v>180</v>
      </c>
      <c r="G85" s="164">
        <v>144815.87</v>
      </c>
      <c r="H85" s="165">
        <v>44095</v>
      </c>
      <c r="I85" s="164">
        <v>144815.87</v>
      </c>
      <c r="J85" s="164">
        <v>0</v>
      </c>
      <c r="K85" s="166">
        <v>0</v>
      </c>
      <c r="L85" s="162" t="s">
        <v>181</v>
      </c>
      <c r="M85" s="210"/>
      <c r="N85" s="212" t="s">
        <v>191</v>
      </c>
    </row>
    <row r="86" spans="1:14" s="104" customFormat="1" ht="12.75">
      <c r="A86" s="170"/>
      <c r="B86" s="55" t="s">
        <v>23</v>
      </c>
      <c r="C86" s="72">
        <v>94912.55</v>
      </c>
      <c r="D86" s="72">
        <v>10000</v>
      </c>
      <c r="E86" s="72">
        <v>10000</v>
      </c>
      <c r="F86" s="132"/>
      <c r="G86" s="132"/>
      <c r="H86" s="157"/>
      <c r="I86" s="132"/>
      <c r="J86" s="132"/>
      <c r="K86" s="133"/>
      <c r="L86" s="126"/>
      <c r="M86" s="176"/>
      <c r="N86" s="209"/>
    </row>
    <row r="87" spans="1:14" s="104" customFormat="1" ht="12.75">
      <c r="A87" s="170"/>
      <c r="B87" s="55" t="s">
        <v>24</v>
      </c>
      <c r="C87" s="72">
        <v>9491.255000000001</v>
      </c>
      <c r="D87" s="72">
        <v>1353.87377</v>
      </c>
      <c r="E87" s="72">
        <v>1353.87377</v>
      </c>
      <c r="F87" s="132"/>
      <c r="G87" s="132"/>
      <c r="H87" s="157"/>
      <c r="I87" s="132"/>
      <c r="J87" s="132"/>
      <c r="K87" s="133"/>
      <c r="L87" s="126"/>
      <c r="M87" s="176"/>
      <c r="N87" s="209"/>
    </row>
    <row r="88" spans="1:14" s="104" customFormat="1" ht="108">
      <c r="A88" s="169" t="s">
        <v>89</v>
      </c>
      <c r="B88" s="58" t="s">
        <v>56</v>
      </c>
      <c r="C88" s="54">
        <f>SUM(C89:C90)</f>
        <v>100472.9767</v>
      </c>
      <c r="D88" s="54">
        <f>SUM(D89:D90)</f>
        <v>0</v>
      </c>
      <c r="E88" s="54">
        <f>SUM(E89:E90)</f>
        <v>0</v>
      </c>
      <c r="F88" s="132" t="s">
        <v>143</v>
      </c>
      <c r="G88" s="132" t="s">
        <v>143</v>
      </c>
      <c r="H88" s="132" t="s">
        <v>143</v>
      </c>
      <c r="I88" s="132">
        <v>366598.0949</v>
      </c>
      <c r="J88" s="132">
        <v>78295.49916</v>
      </c>
      <c r="K88" s="133">
        <v>0.2572</v>
      </c>
      <c r="L88" s="126" t="s">
        <v>181</v>
      </c>
      <c r="M88" s="173"/>
      <c r="N88" s="209" t="s">
        <v>184</v>
      </c>
    </row>
    <row r="89" spans="1:14" s="104" customFormat="1" ht="12.75">
      <c r="A89" s="170"/>
      <c r="B89" s="55" t="s">
        <v>23</v>
      </c>
      <c r="C89" s="72">
        <v>91339.06973</v>
      </c>
      <c r="D89" s="72">
        <v>0</v>
      </c>
      <c r="E89" s="72">
        <v>0</v>
      </c>
      <c r="F89" s="132"/>
      <c r="G89" s="132"/>
      <c r="H89" s="132"/>
      <c r="I89" s="132"/>
      <c r="J89" s="132"/>
      <c r="K89" s="133"/>
      <c r="L89" s="126"/>
      <c r="M89" s="176"/>
      <c r="N89" s="209"/>
    </row>
    <row r="90" spans="1:14" s="104" customFormat="1" ht="12.75">
      <c r="A90" s="170"/>
      <c r="B90" s="55" t="s">
        <v>24</v>
      </c>
      <c r="C90" s="72">
        <v>9133.90697</v>
      </c>
      <c r="D90" s="72">
        <v>0</v>
      </c>
      <c r="E90" s="72">
        <v>0</v>
      </c>
      <c r="F90" s="132"/>
      <c r="G90" s="132"/>
      <c r="H90" s="132"/>
      <c r="I90" s="132"/>
      <c r="J90" s="132"/>
      <c r="K90" s="133"/>
      <c r="L90" s="126"/>
      <c r="M90" s="176"/>
      <c r="N90" s="209"/>
    </row>
    <row r="91" spans="1:14" s="104" customFormat="1" ht="48" customHeight="1">
      <c r="A91" s="169" t="s">
        <v>90</v>
      </c>
      <c r="B91" s="58" t="s">
        <v>57</v>
      </c>
      <c r="C91" s="54">
        <f>SUM(C92:C93)</f>
        <v>31409.1286</v>
      </c>
      <c r="D91" s="54">
        <f>SUM(D92:D93)</f>
        <v>0</v>
      </c>
      <c r="E91" s="54">
        <f>SUM(E92:E93)</f>
        <v>0</v>
      </c>
      <c r="F91" s="132" t="s">
        <v>182</v>
      </c>
      <c r="G91" s="132">
        <v>31409.1286</v>
      </c>
      <c r="H91" s="157">
        <v>43419</v>
      </c>
      <c r="I91" s="132">
        <v>31409.1286</v>
      </c>
      <c r="J91" s="132">
        <v>0</v>
      </c>
      <c r="K91" s="133">
        <v>0</v>
      </c>
      <c r="L91" s="160" t="s">
        <v>183</v>
      </c>
      <c r="M91" s="173"/>
      <c r="N91" s="207" t="s">
        <v>185</v>
      </c>
    </row>
    <row r="92" spans="1:14" s="104" customFormat="1" ht="12.75">
      <c r="A92" s="170"/>
      <c r="B92" s="55" t="s">
        <v>23</v>
      </c>
      <c r="C92" s="72">
        <v>28553.75327</v>
      </c>
      <c r="D92" s="72">
        <v>0</v>
      </c>
      <c r="E92" s="72">
        <v>0</v>
      </c>
      <c r="F92" s="132"/>
      <c r="G92" s="132"/>
      <c r="H92" s="157"/>
      <c r="I92" s="132"/>
      <c r="J92" s="132"/>
      <c r="K92" s="133"/>
      <c r="L92" s="160"/>
      <c r="M92" s="176"/>
      <c r="N92" s="209"/>
    </row>
    <row r="93" spans="1:14" s="104" customFormat="1" ht="13.5" thickBot="1">
      <c r="A93" s="170"/>
      <c r="B93" s="85" t="s">
        <v>24</v>
      </c>
      <c r="C93" s="82">
        <v>2855.37533</v>
      </c>
      <c r="D93" s="82">
        <v>0</v>
      </c>
      <c r="E93" s="82">
        <v>0</v>
      </c>
      <c r="F93" s="139"/>
      <c r="G93" s="139"/>
      <c r="H93" s="215"/>
      <c r="I93" s="139"/>
      <c r="J93" s="139"/>
      <c r="K93" s="140"/>
      <c r="L93" s="214"/>
      <c r="M93" s="176"/>
      <c r="N93" s="213"/>
    </row>
    <row r="94" spans="1:14" s="104" customFormat="1" ht="60">
      <c r="A94" s="177" t="s">
        <v>91</v>
      </c>
      <c r="B94" s="86" t="s">
        <v>58</v>
      </c>
      <c r="C94" s="80">
        <f>SUM(C95:C96)</f>
        <v>9000</v>
      </c>
      <c r="D94" s="80">
        <f>SUM(D95:D96)</f>
        <v>0</v>
      </c>
      <c r="E94" s="80">
        <f>SUM(E95:E96)</f>
        <v>0</v>
      </c>
      <c r="F94" s="164"/>
      <c r="G94" s="164"/>
      <c r="H94" s="162"/>
      <c r="I94" s="164"/>
      <c r="J94" s="164"/>
      <c r="K94" s="167">
        <f>K97</f>
        <v>1</v>
      </c>
      <c r="L94" s="162"/>
      <c r="M94" s="210"/>
      <c r="N94" s="212"/>
    </row>
    <row r="95" spans="1:14" s="104" customFormat="1" ht="12.75">
      <c r="A95" s="185"/>
      <c r="B95" s="55" t="s">
        <v>23</v>
      </c>
      <c r="C95" s="72">
        <f aca="true" t="shared" si="3" ref="C95:E96">C98</f>
        <v>8910</v>
      </c>
      <c r="D95" s="72">
        <f t="shared" si="3"/>
        <v>0</v>
      </c>
      <c r="E95" s="72">
        <f t="shared" si="3"/>
        <v>0</v>
      </c>
      <c r="F95" s="132"/>
      <c r="G95" s="132"/>
      <c r="H95" s="126"/>
      <c r="I95" s="132"/>
      <c r="J95" s="132"/>
      <c r="K95" s="151"/>
      <c r="L95" s="126"/>
      <c r="M95" s="176"/>
      <c r="N95" s="209"/>
    </row>
    <row r="96" spans="1:14" s="104" customFormat="1" ht="13.5" thickBot="1">
      <c r="A96" s="183"/>
      <c r="B96" s="65" t="s">
        <v>24</v>
      </c>
      <c r="C96" s="73">
        <f t="shared" si="3"/>
        <v>90</v>
      </c>
      <c r="D96" s="73">
        <f t="shared" si="3"/>
        <v>0</v>
      </c>
      <c r="E96" s="73">
        <f t="shared" si="3"/>
        <v>0</v>
      </c>
      <c r="F96" s="149"/>
      <c r="G96" s="149"/>
      <c r="H96" s="154"/>
      <c r="I96" s="149"/>
      <c r="J96" s="149"/>
      <c r="K96" s="152"/>
      <c r="L96" s="154"/>
      <c r="M96" s="174"/>
      <c r="N96" s="208"/>
    </row>
    <row r="97" spans="1:14" s="104" customFormat="1" ht="96">
      <c r="A97" s="170" t="s">
        <v>92</v>
      </c>
      <c r="B97" s="83" t="s">
        <v>163</v>
      </c>
      <c r="C97" s="67">
        <f>SUM(C98:C99)</f>
        <v>9000</v>
      </c>
      <c r="D97" s="67">
        <f>SUM(D98:D99)</f>
        <v>0</v>
      </c>
      <c r="E97" s="67">
        <f>SUM(E98:E99)</f>
        <v>0</v>
      </c>
      <c r="F97" s="134" t="s">
        <v>164</v>
      </c>
      <c r="G97" s="134">
        <v>9000</v>
      </c>
      <c r="H97" s="124"/>
      <c r="I97" s="134"/>
      <c r="J97" s="134">
        <v>0</v>
      </c>
      <c r="K97" s="155">
        <v>1</v>
      </c>
      <c r="L97" s="124"/>
      <c r="M97" s="176"/>
      <c r="N97" s="207" t="s">
        <v>179</v>
      </c>
    </row>
    <row r="98" spans="1:14" s="104" customFormat="1" ht="12.75">
      <c r="A98" s="170"/>
      <c r="B98" s="55" t="s">
        <v>23</v>
      </c>
      <c r="C98" s="72">
        <v>8910</v>
      </c>
      <c r="D98" s="72">
        <v>0</v>
      </c>
      <c r="E98" s="72">
        <v>0</v>
      </c>
      <c r="F98" s="135"/>
      <c r="G98" s="135"/>
      <c r="H98" s="137"/>
      <c r="I98" s="135"/>
      <c r="J98" s="135"/>
      <c r="K98" s="156"/>
      <c r="L98" s="137"/>
      <c r="M98" s="176"/>
      <c r="N98" s="209"/>
    </row>
    <row r="99" spans="1:14" s="104" customFormat="1" ht="13.5" thickBot="1">
      <c r="A99" s="170"/>
      <c r="B99" s="85" t="s">
        <v>24</v>
      </c>
      <c r="C99" s="82">
        <v>90</v>
      </c>
      <c r="D99" s="82">
        <v>0</v>
      </c>
      <c r="E99" s="82">
        <v>0</v>
      </c>
      <c r="F99" s="135"/>
      <c r="G99" s="135"/>
      <c r="H99" s="137"/>
      <c r="I99" s="135"/>
      <c r="J99" s="135"/>
      <c r="K99" s="156"/>
      <c r="L99" s="137"/>
      <c r="M99" s="176"/>
      <c r="N99" s="213"/>
    </row>
    <row r="100" spans="1:14" s="104" customFormat="1" ht="24">
      <c r="A100" s="177" t="s">
        <v>60</v>
      </c>
      <c r="B100" s="84" t="s">
        <v>61</v>
      </c>
      <c r="C100" s="80">
        <f>SUM(C101:C101)</f>
        <v>147450</v>
      </c>
      <c r="D100" s="80">
        <f>SUM(D101:D101)</f>
        <v>0</v>
      </c>
      <c r="E100" s="80">
        <f>SUM(E101:E101)</f>
        <v>0</v>
      </c>
      <c r="F100" s="134"/>
      <c r="G100" s="134"/>
      <c r="H100" s="124"/>
      <c r="I100" s="134"/>
      <c r="J100" s="134"/>
      <c r="K100" s="122">
        <f>K102</f>
        <v>0</v>
      </c>
      <c r="L100" s="124"/>
      <c r="M100" s="210"/>
      <c r="N100" s="212"/>
    </row>
    <row r="101" spans="1:14" s="104" customFormat="1" ht="13.5" thickBot="1">
      <c r="A101" s="183"/>
      <c r="B101" s="65" t="s">
        <v>23</v>
      </c>
      <c r="C101" s="73">
        <f>C103</f>
        <v>147450</v>
      </c>
      <c r="D101" s="73">
        <f>D103</f>
        <v>0</v>
      </c>
      <c r="E101" s="73">
        <f>E103</f>
        <v>0</v>
      </c>
      <c r="F101" s="136"/>
      <c r="G101" s="136"/>
      <c r="H101" s="125"/>
      <c r="I101" s="136"/>
      <c r="J101" s="136"/>
      <c r="K101" s="123"/>
      <c r="L101" s="125"/>
      <c r="M101" s="174"/>
      <c r="N101" s="208"/>
    </row>
    <row r="102" spans="1:14" s="104" customFormat="1" ht="48">
      <c r="A102" s="177" t="s">
        <v>63</v>
      </c>
      <c r="B102" s="86" t="s">
        <v>62</v>
      </c>
      <c r="C102" s="80">
        <f>SUM(C103:C103)</f>
        <v>147450</v>
      </c>
      <c r="D102" s="80">
        <f>SUM(D103:D103)</f>
        <v>0</v>
      </c>
      <c r="E102" s="80">
        <f>SUM(E103:E103)</f>
        <v>0</v>
      </c>
      <c r="F102" s="144"/>
      <c r="G102" s="144"/>
      <c r="H102" s="145"/>
      <c r="I102" s="144"/>
      <c r="J102" s="144"/>
      <c r="K102" s="146">
        <f>(K104+K106+K108)/3</f>
        <v>0</v>
      </c>
      <c r="L102" s="145"/>
      <c r="M102" s="210"/>
      <c r="N102" s="212"/>
    </row>
    <row r="103" spans="1:14" s="104" customFormat="1" ht="12.75">
      <c r="A103" s="178"/>
      <c r="B103" s="55" t="s">
        <v>23</v>
      </c>
      <c r="C103" s="72">
        <f>C105+C107+C109</f>
        <v>147450</v>
      </c>
      <c r="D103" s="72">
        <f>D105+D107+D109</f>
        <v>0</v>
      </c>
      <c r="E103" s="72">
        <f>E105+E107+E109</f>
        <v>0</v>
      </c>
      <c r="F103" s="143"/>
      <c r="G103" s="143"/>
      <c r="H103" s="131"/>
      <c r="I103" s="143"/>
      <c r="J103" s="143"/>
      <c r="K103" s="147"/>
      <c r="L103" s="131"/>
      <c r="M103" s="211"/>
      <c r="N103" s="209"/>
    </row>
    <row r="104" spans="1:14" s="104" customFormat="1" ht="36">
      <c r="A104" s="170" t="s">
        <v>64</v>
      </c>
      <c r="B104" s="83" t="s">
        <v>148</v>
      </c>
      <c r="C104" s="67">
        <f>SUM(C105:C105)</f>
        <v>100100</v>
      </c>
      <c r="D104" s="67">
        <f>SUM(D105:D105)</f>
        <v>0</v>
      </c>
      <c r="E104" s="67">
        <f>SUM(E105:E105)</f>
        <v>0</v>
      </c>
      <c r="F104" s="142" t="s">
        <v>138</v>
      </c>
      <c r="G104" s="142">
        <v>143000</v>
      </c>
      <c r="H104" s="127">
        <v>43343</v>
      </c>
      <c r="I104" s="142">
        <v>143000</v>
      </c>
      <c r="J104" s="142"/>
      <c r="K104" s="129">
        <v>0</v>
      </c>
      <c r="L104" s="127">
        <v>43131</v>
      </c>
      <c r="M104" s="176"/>
      <c r="N104" s="207" t="s">
        <v>139</v>
      </c>
    </row>
    <row r="105" spans="1:14" s="104" customFormat="1" ht="12.75">
      <c r="A105" s="170"/>
      <c r="B105" s="55" t="s">
        <v>23</v>
      </c>
      <c r="C105" s="72">
        <v>100100</v>
      </c>
      <c r="D105" s="72">
        <v>0</v>
      </c>
      <c r="E105" s="72">
        <v>0</v>
      </c>
      <c r="F105" s="143"/>
      <c r="G105" s="143"/>
      <c r="H105" s="131"/>
      <c r="I105" s="143"/>
      <c r="J105" s="143"/>
      <c r="K105" s="130"/>
      <c r="L105" s="131"/>
      <c r="M105" s="176"/>
      <c r="N105" s="209"/>
    </row>
    <row r="106" spans="1:14" s="104" customFormat="1" ht="36">
      <c r="A106" s="169" t="s">
        <v>65</v>
      </c>
      <c r="B106" s="58" t="s">
        <v>149</v>
      </c>
      <c r="C106" s="54">
        <f>SUM(C107:C107)</f>
        <v>21150</v>
      </c>
      <c r="D106" s="54">
        <f>SUM(D107:D107)</f>
        <v>0</v>
      </c>
      <c r="E106" s="54">
        <f>SUM(E107:E107)</f>
        <v>0</v>
      </c>
      <c r="F106" s="142"/>
      <c r="G106" s="142"/>
      <c r="H106" s="127"/>
      <c r="I106" s="142"/>
      <c r="J106" s="142"/>
      <c r="K106" s="129">
        <v>0</v>
      </c>
      <c r="L106" s="127"/>
      <c r="M106" s="173"/>
      <c r="N106" s="207" t="s">
        <v>190</v>
      </c>
    </row>
    <row r="107" spans="1:14" s="104" customFormat="1" ht="12.75">
      <c r="A107" s="170"/>
      <c r="B107" s="55" t="s">
        <v>23</v>
      </c>
      <c r="C107" s="72">
        <v>21150</v>
      </c>
      <c r="D107" s="72">
        <v>0</v>
      </c>
      <c r="E107" s="72">
        <v>0</v>
      </c>
      <c r="F107" s="143"/>
      <c r="G107" s="143"/>
      <c r="H107" s="131"/>
      <c r="I107" s="143"/>
      <c r="J107" s="143"/>
      <c r="K107" s="130"/>
      <c r="L107" s="131"/>
      <c r="M107" s="176"/>
      <c r="N107" s="209"/>
    </row>
    <row r="108" spans="1:14" s="104" customFormat="1" ht="24">
      <c r="A108" s="169" t="s">
        <v>66</v>
      </c>
      <c r="B108" s="58" t="s">
        <v>150</v>
      </c>
      <c r="C108" s="54">
        <f>SUM(C109:C109)</f>
        <v>26200</v>
      </c>
      <c r="D108" s="54">
        <f>SUM(D109:D109)</f>
        <v>0</v>
      </c>
      <c r="E108" s="54">
        <f>SUM(E109:E109)</f>
        <v>0</v>
      </c>
      <c r="F108" s="139" t="s">
        <v>140</v>
      </c>
      <c r="G108" s="139">
        <v>42000</v>
      </c>
      <c r="H108" s="127">
        <v>43454</v>
      </c>
      <c r="I108" s="139">
        <v>42000</v>
      </c>
      <c r="J108" s="139"/>
      <c r="K108" s="140">
        <v>0</v>
      </c>
      <c r="L108" s="127">
        <v>43454</v>
      </c>
      <c r="M108" s="173"/>
      <c r="N108" s="207" t="s">
        <v>139</v>
      </c>
    </row>
    <row r="109" spans="1:14" s="104" customFormat="1" ht="13.5" thickBot="1">
      <c r="A109" s="175"/>
      <c r="B109" s="65" t="s">
        <v>23</v>
      </c>
      <c r="C109" s="73">
        <v>26200</v>
      </c>
      <c r="D109" s="73">
        <v>0</v>
      </c>
      <c r="E109" s="73">
        <v>0</v>
      </c>
      <c r="F109" s="136"/>
      <c r="G109" s="136"/>
      <c r="H109" s="128"/>
      <c r="I109" s="136"/>
      <c r="J109" s="136"/>
      <c r="K109" s="141"/>
      <c r="L109" s="128"/>
      <c r="M109" s="174"/>
      <c r="N109" s="208"/>
    </row>
    <row r="110" spans="1:14" s="106" customFormat="1" ht="22.5" customHeight="1">
      <c r="A110" s="105"/>
      <c r="B110" s="51"/>
      <c r="C110" s="19"/>
      <c r="D110" s="19"/>
      <c r="E110" s="19"/>
      <c r="F110" s="19"/>
      <c r="G110" s="19"/>
      <c r="H110" s="19"/>
      <c r="I110" s="19"/>
      <c r="J110" s="19"/>
      <c r="K110" s="19"/>
      <c r="L110" s="19"/>
      <c r="M110" s="19"/>
      <c r="N110" s="20"/>
    </row>
    <row r="111" spans="1:13" s="108" customFormat="1" ht="13.5" customHeight="1">
      <c r="A111" s="107"/>
      <c r="B111" s="89" t="s">
        <v>14</v>
      </c>
      <c r="C111" s="24"/>
      <c r="E111" s="24"/>
      <c r="F111" s="26"/>
      <c r="G111" s="27"/>
      <c r="H111" s="121" t="s">
        <v>135</v>
      </c>
      <c r="I111" s="121"/>
      <c r="J111" s="121"/>
      <c r="K111" s="121"/>
      <c r="L111" s="121"/>
      <c r="M111" s="28"/>
    </row>
    <row r="112" spans="1:13" s="109" customFormat="1" ht="10.5" customHeight="1">
      <c r="A112" s="20"/>
      <c r="B112" s="30"/>
      <c r="C112" s="38"/>
      <c r="D112" s="32" t="s">
        <v>12</v>
      </c>
      <c r="E112" s="32"/>
      <c r="F112" s="34"/>
      <c r="G112" s="35"/>
      <c r="H112" s="205" t="s">
        <v>13</v>
      </c>
      <c r="I112" s="205"/>
      <c r="J112" s="205"/>
      <c r="K112" s="205"/>
      <c r="L112" s="205"/>
      <c r="M112" s="30"/>
    </row>
    <row r="113" spans="1:13" s="108" customFormat="1" ht="11.25" customHeight="1">
      <c r="A113" s="107"/>
      <c r="B113" s="90" t="s">
        <v>137</v>
      </c>
      <c r="D113" s="110"/>
      <c r="E113" s="23"/>
      <c r="F113" s="111"/>
      <c r="G113" s="23"/>
      <c r="H113" s="112"/>
      <c r="I113" s="112"/>
      <c r="J113" s="112"/>
      <c r="K113" s="113"/>
      <c r="L113" s="23"/>
      <c r="M113" s="28"/>
    </row>
    <row r="114" spans="1:13" s="108" customFormat="1" ht="9.75" customHeight="1">
      <c r="A114" s="20"/>
      <c r="B114" s="32" t="s">
        <v>15</v>
      </c>
      <c r="D114" s="49"/>
      <c r="E114" s="49"/>
      <c r="F114" s="111"/>
      <c r="G114" s="49"/>
      <c r="H114" s="114"/>
      <c r="I114" s="114"/>
      <c r="J114" s="114"/>
      <c r="K114" s="115"/>
      <c r="L114" s="49"/>
      <c r="M114" s="30"/>
    </row>
    <row r="116" spans="1:14" s="106" customFormat="1" ht="27" customHeight="1">
      <c r="A116" s="105"/>
      <c r="B116" s="204" t="s">
        <v>10</v>
      </c>
      <c r="C116" s="204"/>
      <c r="D116" s="204"/>
      <c r="E116" s="204"/>
      <c r="F116" s="204"/>
      <c r="G116" s="204"/>
      <c r="H116" s="204"/>
      <c r="I116" s="204"/>
      <c r="J116" s="204"/>
      <c r="K116" s="204"/>
      <c r="L116" s="204"/>
      <c r="M116" s="204"/>
      <c r="N116" s="204"/>
    </row>
    <row r="117" spans="2:14" ht="27" customHeight="1">
      <c r="B117" s="206" t="s">
        <v>31</v>
      </c>
      <c r="C117" s="206"/>
      <c r="D117" s="206"/>
      <c r="E117" s="206"/>
      <c r="F117" s="206"/>
      <c r="G117" s="206"/>
      <c r="H117" s="206"/>
      <c r="I117" s="206"/>
      <c r="J117" s="206"/>
      <c r="K117" s="206"/>
      <c r="L117" s="206"/>
      <c r="M117" s="206"/>
      <c r="N117" s="206"/>
    </row>
  </sheetData>
  <sheetProtection/>
  <mergeCells count="347">
    <mergeCell ref="B2:M2"/>
    <mergeCell ref="B3:M3"/>
    <mergeCell ref="B4:M4"/>
    <mergeCell ref="A8:A12"/>
    <mergeCell ref="F8:F12"/>
    <mergeCell ref="G8:G12"/>
    <mergeCell ref="H8:H12"/>
    <mergeCell ref="I8:I12"/>
    <mergeCell ref="J8:J12"/>
    <mergeCell ref="K8:K12"/>
    <mergeCell ref="L8:L12"/>
    <mergeCell ref="M8:M12"/>
    <mergeCell ref="N8:N12"/>
    <mergeCell ref="A13:A17"/>
    <mergeCell ref="F13:F17"/>
    <mergeCell ref="G13:G17"/>
    <mergeCell ref="H13:H17"/>
    <mergeCell ref="I13:I17"/>
    <mergeCell ref="J13:J17"/>
    <mergeCell ref="K13:K17"/>
    <mergeCell ref="L13:L17"/>
    <mergeCell ref="M13:M17"/>
    <mergeCell ref="N13:N17"/>
    <mergeCell ref="A18:A21"/>
    <mergeCell ref="F18:F21"/>
    <mergeCell ref="G18:G21"/>
    <mergeCell ref="H18:H21"/>
    <mergeCell ref="I18:I21"/>
    <mergeCell ref="J18:J21"/>
    <mergeCell ref="K18:K21"/>
    <mergeCell ref="L18:L21"/>
    <mergeCell ref="M18:M21"/>
    <mergeCell ref="N18:N21"/>
    <mergeCell ref="A22:A24"/>
    <mergeCell ref="F22:F24"/>
    <mergeCell ref="G22:G24"/>
    <mergeCell ref="H22:H24"/>
    <mergeCell ref="I22:I24"/>
    <mergeCell ref="J22:J24"/>
    <mergeCell ref="K22:K24"/>
    <mergeCell ref="L22:L24"/>
    <mergeCell ref="M22:M24"/>
    <mergeCell ref="N22:N24"/>
    <mergeCell ref="A25:A27"/>
    <mergeCell ref="F25:F27"/>
    <mergeCell ref="G25:G27"/>
    <mergeCell ref="H25:H27"/>
    <mergeCell ref="I25:I27"/>
    <mergeCell ref="J25:J27"/>
    <mergeCell ref="K25:K27"/>
    <mergeCell ref="L25:L27"/>
    <mergeCell ref="M25:M27"/>
    <mergeCell ref="N25:N27"/>
    <mergeCell ref="A28:A30"/>
    <mergeCell ref="F28:F30"/>
    <mergeCell ref="G28:G30"/>
    <mergeCell ref="H28:H30"/>
    <mergeCell ref="I28:I30"/>
    <mergeCell ref="J28:J30"/>
    <mergeCell ref="K28:K30"/>
    <mergeCell ref="L28:L30"/>
    <mergeCell ref="M28:M30"/>
    <mergeCell ref="N28:N30"/>
    <mergeCell ref="A31:A33"/>
    <mergeCell ref="F31:F33"/>
    <mergeCell ref="G31:G33"/>
    <mergeCell ref="H31:H33"/>
    <mergeCell ref="I31:I33"/>
    <mergeCell ref="J31:J33"/>
    <mergeCell ref="K31:K33"/>
    <mergeCell ref="L31:L33"/>
    <mergeCell ref="M31:M33"/>
    <mergeCell ref="N31:N33"/>
    <mergeCell ref="A34:A36"/>
    <mergeCell ref="F34:F36"/>
    <mergeCell ref="G34:G36"/>
    <mergeCell ref="H34:H36"/>
    <mergeCell ref="I34:I36"/>
    <mergeCell ref="J34:J36"/>
    <mergeCell ref="K34:K36"/>
    <mergeCell ref="L34:L36"/>
    <mergeCell ref="M34:M36"/>
    <mergeCell ref="N34:N36"/>
    <mergeCell ref="A37:A39"/>
    <mergeCell ref="F37:F39"/>
    <mergeCell ref="G37:G39"/>
    <mergeCell ref="H37:H39"/>
    <mergeCell ref="I37:I39"/>
    <mergeCell ref="J37:J39"/>
    <mergeCell ref="K37:K39"/>
    <mergeCell ref="L37:L39"/>
    <mergeCell ref="M37:M39"/>
    <mergeCell ref="N37:N39"/>
    <mergeCell ref="A40:A42"/>
    <mergeCell ref="F40:F42"/>
    <mergeCell ref="G40:G42"/>
    <mergeCell ref="H40:H42"/>
    <mergeCell ref="I40:I42"/>
    <mergeCell ref="J40:J42"/>
    <mergeCell ref="K40:K42"/>
    <mergeCell ref="L40:L42"/>
    <mergeCell ref="M40:M42"/>
    <mergeCell ref="N40:N42"/>
    <mergeCell ref="A43:A45"/>
    <mergeCell ref="F43:F45"/>
    <mergeCell ref="G43:G45"/>
    <mergeCell ref="H43:H45"/>
    <mergeCell ref="I43:I45"/>
    <mergeCell ref="J43:J45"/>
    <mergeCell ref="K43:K45"/>
    <mergeCell ref="L43:L45"/>
    <mergeCell ref="M43:M45"/>
    <mergeCell ref="N43:N45"/>
    <mergeCell ref="A46:A48"/>
    <mergeCell ref="F46:F48"/>
    <mergeCell ref="G46:G48"/>
    <mergeCell ref="H46:H48"/>
    <mergeCell ref="I46:I48"/>
    <mergeCell ref="J46:J48"/>
    <mergeCell ref="K46:K48"/>
    <mergeCell ref="L46:L48"/>
    <mergeCell ref="M46:M48"/>
    <mergeCell ref="N46:N48"/>
    <mergeCell ref="A49:A51"/>
    <mergeCell ref="F49:F51"/>
    <mergeCell ref="G49:G51"/>
    <mergeCell ref="H49:H51"/>
    <mergeCell ref="I49:I51"/>
    <mergeCell ref="J49:J51"/>
    <mergeCell ref="K49:K51"/>
    <mergeCell ref="L49:L51"/>
    <mergeCell ref="M49:M51"/>
    <mergeCell ref="N49:N51"/>
    <mergeCell ref="A52:A54"/>
    <mergeCell ref="F52:F54"/>
    <mergeCell ref="G52:G54"/>
    <mergeCell ref="H52:H54"/>
    <mergeCell ref="I52:I54"/>
    <mergeCell ref="J52:J54"/>
    <mergeCell ref="K52:K54"/>
    <mergeCell ref="L52:L54"/>
    <mergeCell ref="M52:M54"/>
    <mergeCell ref="N52:N54"/>
    <mergeCell ref="A55:A57"/>
    <mergeCell ref="F55:F57"/>
    <mergeCell ref="G55:G57"/>
    <mergeCell ref="H55:H57"/>
    <mergeCell ref="I55:I57"/>
    <mergeCell ref="J55:J57"/>
    <mergeCell ref="K55:K57"/>
    <mergeCell ref="L55:L57"/>
    <mergeCell ref="M55:M57"/>
    <mergeCell ref="N55:N57"/>
    <mergeCell ref="A58:A60"/>
    <mergeCell ref="F58:F60"/>
    <mergeCell ref="G58:G60"/>
    <mergeCell ref="H58:H60"/>
    <mergeCell ref="I58:I60"/>
    <mergeCell ref="J58:J60"/>
    <mergeCell ref="K58:K60"/>
    <mergeCell ref="L58:L60"/>
    <mergeCell ref="M58:M60"/>
    <mergeCell ref="N58:N60"/>
    <mergeCell ref="A61:A63"/>
    <mergeCell ref="F61:F63"/>
    <mergeCell ref="G61:G63"/>
    <mergeCell ref="H61:H63"/>
    <mergeCell ref="I61:I63"/>
    <mergeCell ref="J61:J63"/>
    <mergeCell ref="K61:K63"/>
    <mergeCell ref="L61:L63"/>
    <mergeCell ref="M61:M63"/>
    <mergeCell ref="N61:N63"/>
    <mergeCell ref="A64:A66"/>
    <mergeCell ref="F64:F66"/>
    <mergeCell ref="G64:G66"/>
    <mergeCell ref="H64:H66"/>
    <mergeCell ref="I64:I66"/>
    <mergeCell ref="J64:J66"/>
    <mergeCell ref="K64:K66"/>
    <mergeCell ref="L64:L66"/>
    <mergeCell ref="M64:M66"/>
    <mergeCell ref="N64:N66"/>
    <mergeCell ref="A67:A69"/>
    <mergeCell ref="F67:F69"/>
    <mergeCell ref="G67:G69"/>
    <mergeCell ref="H67:H69"/>
    <mergeCell ref="I67:I69"/>
    <mergeCell ref="J67:J69"/>
    <mergeCell ref="K67:K69"/>
    <mergeCell ref="L67:L69"/>
    <mergeCell ref="M67:M69"/>
    <mergeCell ref="N67:N69"/>
    <mergeCell ref="A70:A72"/>
    <mergeCell ref="F70:F72"/>
    <mergeCell ref="G70:G72"/>
    <mergeCell ref="H70:H72"/>
    <mergeCell ref="I70:I72"/>
    <mergeCell ref="J70:J72"/>
    <mergeCell ref="K70:K72"/>
    <mergeCell ref="L70:L72"/>
    <mergeCell ref="M70:M72"/>
    <mergeCell ref="N70:N72"/>
    <mergeCell ref="A73:A75"/>
    <mergeCell ref="F73:F75"/>
    <mergeCell ref="G73:G75"/>
    <mergeCell ref="H73:H75"/>
    <mergeCell ref="I73:I75"/>
    <mergeCell ref="J73:J75"/>
    <mergeCell ref="K73:K75"/>
    <mergeCell ref="L73:L75"/>
    <mergeCell ref="M73:M75"/>
    <mergeCell ref="N73:N75"/>
    <mergeCell ref="A76:A78"/>
    <mergeCell ref="F76:F78"/>
    <mergeCell ref="G76:G78"/>
    <mergeCell ref="H76:H78"/>
    <mergeCell ref="I76:I78"/>
    <mergeCell ref="J76:J78"/>
    <mergeCell ref="K76:K78"/>
    <mergeCell ref="L76:L78"/>
    <mergeCell ref="M76:M78"/>
    <mergeCell ref="N76:N78"/>
    <mergeCell ref="A79:A81"/>
    <mergeCell ref="F79:F81"/>
    <mergeCell ref="G79:G81"/>
    <mergeCell ref="H79:H81"/>
    <mergeCell ref="I79:I81"/>
    <mergeCell ref="J79:J81"/>
    <mergeCell ref="K79:K81"/>
    <mergeCell ref="L79:L81"/>
    <mergeCell ref="M79:M81"/>
    <mergeCell ref="N79:N81"/>
    <mergeCell ref="A82:A84"/>
    <mergeCell ref="F82:F84"/>
    <mergeCell ref="G82:G84"/>
    <mergeCell ref="H82:H84"/>
    <mergeCell ref="I82:I84"/>
    <mergeCell ref="J82:J84"/>
    <mergeCell ref="K82:K84"/>
    <mergeCell ref="L82:L84"/>
    <mergeCell ref="M82:M84"/>
    <mergeCell ref="N82:N84"/>
    <mergeCell ref="A85:A87"/>
    <mergeCell ref="F85:F87"/>
    <mergeCell ref="G85:G87"/>
    <mergeCell ref="H85:H87"/>
    <mergeCell ref="I85:I87"/>
    <mergeCell ref="J85:J87"/>
    <mergeCell ref="K85:K87"/>
    <mergeCell ref="L85:L87"/>
    <mergeCell ref="M85:M87"/>
    <mergeCell ref="N85:N87"/>
    <mergeCell ref="A88:A90"/>
    <mergeCell ref="F88:F90"/>
    <mergeCell ref="G88:G90"/>
    <mergeCell ref="H88:H90"/>
    <mergeCell ref="I88:I90"/>
    <mergeCell ref="J88:J90"/>
    <mergeCell ref="K88:K90"/>
    <mergeCell ref="L88:L90"/>
    <mergeCell ref="M88:M90"/>
    <mergeCell ref="N88:N90"/>
    <mergeCell ref="A91:A93"/>
    <mergeCell ref="F91:F93"/>
    <mergeCell ref="G91:G93"/>
    <mergeCell ref="H91:H93"/>
    <mergeCell ref="I91:I93"/>
    <mergeCell ref="J91:J93"/>
    <mergeCell ref="K91:K93"/>
    <mergeCell ref="L91:L93"/>
    <mergeCell ref="M91:M93"/>
    <mergeCell ref="N91:N93"/>
    <mergeCell ref="A94:A96"/>
    <mergeCell ref="F94:F96"/>
    <mergeCell ref="G94:G96"/>
    <mergeCell ref="H94:H96"/>
    <mergeCell ref="I94:I96"/>
    <mergeCell ref="J94:J96"/>
    <mergeCell ref="K94:K96"/>
    <mergeCell ref="L94:L96"/>
    <mergeCell ref="M94:M96"/>
    <mergeCell ref="N94:N96"/>
    <mergeCell ref="A97:A99"/>
    <mergeCell ref="F97:F99"/>
    <mergeCell ref="G97:G99"/>
    <mergeCell ref="H97:H99"/>
    <mergeCell ref="I97:I99"/>
    <mergeCell ref="J97:J99"/>
    <mergeCell ref="K97:K99"/>
    <mergeCell ref="L97:L99"/>
    <mergeCell ref="M97:M99"/>
    <mergeCell ref="N97:N99"/>
    <mergeCell ref="A100:A101"/>
    <mergeCell ref="F100:F101"/>
    <mergeCell ref="G100:G101"/>
    <mergeCell ref="H100:H101"/>
    <mergeCell ref="I100:I101"/>
    <mergeCell ref="J100:J101"/>
    <mergeCell ref="K100:K101"/>
    <mergeCell ref="L100:L101"/>
    <mergeCell ref="M100:M101"/>
    <mergeCell ref="N100:N101"/>
    <mergeCell ref="A102:A103"/>
    <mergeCell ref="F102:F103"/>
    <mergeCell ref="G102:G103"/>
    <mergeCell ref="H102:H103"/>
    <mergeCell ref="I102:I103"/>
    <mergeCell ref="J102:J103"/>
    <mergeCell ref="K102:K103"/>
    <mergeCell ref="L102:L103"/>
    <mergeCell ref="M102:M103"/>
    <mergeCell ref="N102:N103"/>
    <mergeCell ref="A104:A105"/>
    <mergeCell ref="F104:F105"/>
    <mergeCell ref="G104:G105"/>
    <mergeCell ref="H104:H105"/>
    <mergeCell ref="I104:I105"/>
    <mergeCell ref="J104:J105"/>
    <mergeCell ref="K104:K105"/>
    <mergeCell ref="L104:L105"/>
    <mergeCell ref="M104:M105"/>
    <mergeCell ref="N104:N105"/>
    <mergeCell ref="A106:A107"/>
    <mergeCell ref="F106:F107"/>
    <mergeCell ref="G106:G107"/>
    <mergeCell ref="H106:H107"/>
    <mergeCell ref="I106:I107"/>
    <mergeCell ref="J106:J107"/>
    <mergeCell ref="K106:K107"/>
    <mergeCell ref="L106:L107"/>
    <mergeCell ref="M106:M107"/>
    <mergeCell ref="N106:N107"/>
    <mergeCell ref="A108:A109"/>
    <mergeCell ref="F108:F109"/>
    <mergeCell ref="G108:G109"/>
    <mergeCell ref="H108:H109"/>
    <mergeCell ref="I108:I109"/>
    <mergeCell ref="J108:J109"/>
    <mergeCell ref="K108:K109"/>
    <mergeCell ref="B117:N117"/>
    <mergeCell ref="L108:L109"/>
    <mergeCell ref="M108:M109"/>
    <mergeCell ref="N108:N109"/>
    <mergeCell ref="H111:L111"/>
    <mergeCell ref="H112:L112"/>
    <mergeCell ref="B116:N116"/>
  </mergeCells>
  <printOptions/>
  <pageMargins left="0.2362204724409449" right="0.2362204724409449" top="0.7480314960629921" bottom="0.7480314960629921" header="0" footer="0"/>
  <pageSetup fitToHeight="0"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A1:N117"/>
  <sheetViews>
    <sheetView tabSelected="1" zoomScale="85" zoomScaleNormal="85" zoomScaleSheetLayoutView="100" workbookViewId="0" topLeftCell="A1">
      <pane ySplit="6" topLeftCell="A7" activePane="bottomLeft" state="frozen"/>
      <selection pane="topLeft" activeCell="A1" sqref="A1"/>
      <selection pane="bottomLeft" activeCell="I18" sqref="I18:I21"/>
    </sheetView>
  </sheetViews>
  <sheetFormatPr defaultColWidth="9.140625" defaultRowHeight="12.75"/>
  <cols>
    <col min="1" max="1" width="6.421875" style="116" customWidth="1"/>
    <col min="2" max="2" width="28.57421875" style="116" customWidth="1"/>
    <col min="3" max="3" width="15.8515625" style="93" customWidth="1"/>
    <col min="4" max="5" width="15.8515625" style="94" customWidth="1"/>
    <col min="6" max="6" width="17.7109375" style="95" customWidth="1"/>
    <col min="7" max="7" width="14.8515625" style="94" customWidth="1"/>
    <col min="8" max="8" width="15.28125" style="94" customWidth="1"/>
    <col min="9" max="9" width="18.8515625" style="94" customWidth="1"/>
    <col min="10" max="10" width="15.00390625" style="94" customWidth="1"/>
    <col min="11" max="11" width="11.7109375" style="96" customWidth="1"/>
    <col min="12" max="12" width="13.7109375" style="97" customWidth="1"/>
    <col min="13" max="13" width="12.00390625" style="97" customWidth="1"/>
    <col min="14" max="14" width="33.421875" style="9" customWidth="1"/>
    <col min="15" max="16384" width="9.140625" style="94" customWidth="1"/>
  </cols>
  <sheetData>
    <row r="1" spans="1:14" ht="15">
      <c r="A1" s="91"/>
      <c r="B1" s="92"/>
      <c r="N1" s="57" t="s">
        <v>16</v>
      </c>
    </row>
    <row r="2" spans="1:14" ht="15.75" customHeight="1">
      <c r="A2" s="91"/>
      <c r="B2" s="216" t="s">
        <v>192</v>
      </c>
      <c r="C2" s="216"/>
      <c r="D2" s="216"/>
      <c r="E2" s="216"/>
      <c r="F2" s="216"/>
      <c r="G2" s="216"/>
      <c r="H2" s="216"/>
      <c r="I2" s="216"/>
      <c r="J2" s="216"/>
      <c r="K2" s="216"/>
      <c r="L2" s="216"/>
      <c r="M2" s="216"/>
      <c r="N2" s="56"/>
    </row>
    <row r="3" spans="1:13" ht="15.75">
      <c r="A3" s="98"/>
      <c r="B3" s="217" t="s">
        <v>33</v>
      </c>
      <c r="C3" s="217"/>
      <c r="D3" s="217"/>
      <c r="E3" s="217"/>
      <c r="F3" s="217"/>
      <c r="G3" s="217"/>
      <c r="H3" s="217"/>
      <c r="I3" s="217"/>
      <c r="J3" s="217"/>
      <c r="K3" s="217"/>
      <c r="L3" s="217"/>
      <c r="M3" s="217"/>
    </row>
    <row r="4" spans="1:13" ht="11.25" customHeight="1">
      <c r="A4" s="91"/>
      <c r="B4" s="218" t="s">
        <v>0</v>
      </c>
      <c r="C4" s="218"/>
      <c r="D4" s="218"/>
      <c r="E4" s="218"/>
      <c r="F4" s="218"/>
      <c r="G4" s="218"/>
      <c r="H4" s="218"/>
      <c r="I4" s="218"/>
      <c r="J4" s="218"/>
      <c r="K4" s="218"/>
      <c r="L4" s="218"/>
      <c r="M4" s="218"/>
    </row>
    <row r="5" spans="1:14" ht="12" thickBot="1">
      <c r="A5" s="91"/>
      <c r="B5" s="99"/>
      <c r="C5" s="100"/>
      <c r="D5" s="100"/>
      <c r="E5" s="101"/>
      <c r="F5" s="101"/>
      <c r="G5" s="102"/>
      <c r="H5" s="102"/>
      <c r="I5" s="102"/>
      <c r="J5" s="102"/>
      <c r="N5" s="8" t="s">
        <v>1</v>
      </c>
    </row>
    <row r="6" spans="1:14" s="103" customFormat="1" ht="111.75" customHeight="1">
      <c r="A6" s="59" t="s">
        <v>2</v>
      </c>
      <c r="B6" s="60" t="s">
        <v>30</v>
      </c>
      <c r="C6" s="61" t="s">
        <v>3</v>
      </c>
      <c r="D6" s="61" t="s">
        <v>4</v>
      </c>
      <c r="E6" s="61" t="s">
        <v>5</v>
      </c>
      <c r="F6" s="61" t="s">
        <v>19</v>
      </c>
      <c r="G6" s="61" t="s">
        <v>17</v>
      </c>
      <c r="H6" s="61" t="s">
        <v>18</v>
      </c>
      <c r="I6" s="61" t="s">
        <v>21</v>
      </c>
      <c r="J6" s="61" t="s">
        <v>20</v>
      </c>
      <c r="K6" s="62" t="s">
        <v>6</v>
      </c>
      <c r="L6" s="63" t="s">
        <v>7</v>
      </c>
      <c r="M6" s="63" t="s">
        <v>8</v>
      </c>
      <c r="N6" s="64" t="s">
        <v>9</v>
      </c>
    </row>
    <row r="7" spans="1:14" s="104" customFormat="1" ht="12" customHeight="1" thickBot="1">
      <c r="A7" s="68">
        <v>1</v>
      </c>
      <c r="B7" s="69">
        <v>2</v>
      </c>
      <c r="C7" s="70">
        <v>3</v>
      </c>
      <c r="D7" s="69">
        <v>4</v>
      </c>
      <c r="E7" s="70">
        <v>5</v>
      </c>
      <c r="F7" s="69">
        <v>6</v>
      </c>
      <c r="G7" s="70">
        <v>7</v>
      </c>
      <c r="H7" s="69">
        <v>8</v>
      </c>
      <c r="I7" s="70">
        <v>9</v>
      </c>
      <c r="J7" s="69">
        <v>10</v>
      </c>
      <c r="K7" s="70">
        <v>11</v>
      </c>
      <c r="L7" s="69">
        <v>12</v>
      </c>
      <c r="M7" s="70">
        <v>13</v>
      </c>
      <c r="N7" s="71">
        <v>14</v>
      </c>
    </row>
    <row r="8" spans="1:14" s="104" customFormat="1" ht="36">
      <c r="A8" s="196"/>
      <c r="B8" s="66" t="s">
        <v>29</v>
      </c>
      <c r="C8" s="74">
        <f>SUM(C9:C12)</f>
        <v>1071100.33124</v>
      </c>
      <c r="D8" s="74">
        <f>SUM(D9:D12)</f>
        <v>72035.11128</v>
      </c>
      <c r="E8" s="74">
        <f>SUM(E9:E12)</f>
        <v>131501.04431</v>
      </c>
      <c r="F8" s="190" t="s">
        <v>28</v>
      </c>
      <c r="G8" s="190" t="s">
        <v>28</v>
      </c>
      <c r="H8" s="190" t="s">
        <v>28</v>
      </c>
      <c r="I8" s="190" t="s">
        <v>28</v>
      </c>
      <c r="J8" s="190" t="s">
        <v>28</v>
      </c>
      <c r="K8" s="190" t="s">
        <v>28</v>
      </c>
      <c r="L8" s="190" t="s">
        <v>28</v>
      </c>
      <c r="M8" s="190" t="s">
        <v>28</v>
      </c>
      <c r="N8" s="198" t="s">
        <v>28</v>
      </c>
    </row>
    <row r="9" spans="1:14" s="104" customFormat="1" ht="12.75">
      <c r="A9" s="196"/>
      <c r="B9" s="52" t="s">
        <v>22</v>
      </c>
      <c r="C9" s="75">
        <f>C14</f>
        <v>400000</v>
      </c>
      <c r="D9" s="75">
        <f>D14</f>
        <v>0</v>
      </c>
      <c r="E9" s="75">
        <f>E14</f>
        <v>49251.95624</v>
      </c>
      <c r="F9" s="188"/>
      <c r="G9" s="188"/>
      <c r="H9" s="188"/>
      <c r="I9" s="188"/>
      <c r="J9" s="188"/>
      <c r="K9" s="188"/>
      <c r="L9" s="188"/>
      <c r="M9" s="188"/>
      <c r="N9" s="199"/>
    </row>
    <row r="10" spans="1:14" s="104" customFormat="1" ht="12.75">
      <c r="A10" s="196"/>
      <c r="B10" s="52" t="s">
        <v>23</v>
      </c>
      <c r="C10" s="75">
        <f aca="true" t="shared" si="0" ref="C10:E12">C15</f>
        <v>649529.79394</v>
      </c>
      <c r="D10" s="75">
        <f t="shared" si="0"/>
        <v>70586.95258</v>
      </c>
      <c r="E10" s="75">
        <f t="shared" si="0"/>
        <v>80800.92937</v>
      </c>
      <c r="F10" s="188"/>
      <c r="G10" s="188"/>
      <c r="H10" s="188"/>
      <c r="I10" s="188"/>
      <c r="J10" s="188"/>
      <c r="K10" s="188"/>
      <c r="L10" s="188"/>
      <c r="M10" s="188"/>
      <c r="N10" s="199"/>
    </row>
    <row r="11" spans="1:14" s="104" customFormat="1" ht="12.75">
      <c r="A11" s="196"/>
      <c r="B11" s="52" t="s">
        <v>24</v>
      </c>
      <c r="C11" s="75">
        <f t="shared" si="0"/>
        <v>21570.5373</v>
      </c>
      <c r="D11" s="75">
        <f t="shared" si="0"/>
        <v>1448.1587</v>
      </c>
      <c r="E11" s="75">
        <f t="shared" si="0"/>
        <v>1448.1587</v>
      </c>
      <c r="F11" s="188"/>
      <c r="G11" s="188"/>
      <c r="H11" s="188"/>
      <c r="I11" s="188"/>
      <c r="J11" s="188"/>
      <c r="K11" s="188"/>
      <c r="L11" s="188"/>
      <c r="M11" s="188"/>
      <c r="N11" s="199"/>
    </row>
    <row r="12" spans="1:14" s="104" customFormat="1" ht="13.5" thickBot="1">
      <c r="A12" s="196"/>
      <c r="B12" s="76" t="s">
        <v>25</v>
      </c>
      <c r="C12" s="77">
        <f t="shared" si="0"/>
        <v>0</v>
      </c>
      <c r="D12" s="77">
        <f t="shared" si="0"/>
        <v>0</v>
      </c>
      <c r="E12" s="77">
        <f t="shared" si="0"/>
        <v>0</v>
      </c>
      <c r="F12" s="194"/>
      <c r="G12" s="194"/>
      <c r="H12" s="194"/>
      <c r="I12" s="194"/>
      <c r="J12" s="194"/>
      <c r="K12" s="194"/>
      <c r="L12" s="194"/>
      <c r="M12" s="194"/>
      <c r="N12" s="200"/>
    </row>
    <row r="13" spans="1:14" s="104" customFormat="1" ht="48">
      <c r="A13" s="195" t="s">
        <v>44</v>
      </c>
      <c r="B13" s="79" t="s">
        <v>35</v>
      </c>
      <c r="C13" s="80">
        <f>SUM(C14:C17)</f>
        <v>1071100.33124</v>
      </c>
      <c r="D13" s="80">
        <f>SUM(D14:D17)</f>
        <v>72035.11128</v>
      </c>
      <c r="E13" s="80">
        <f>SUM(E14:E17)</f>
        <v>131501.04431</v>
      </c>
      <c r="F13" s="187" t="s">
        <v>28</v>
      </c>
      <c r="G13" s="187" t="s">
        <v>28</v>
      </c>
      <c r="H13" s="187" t="s">
        <v>28</v>
      </c>
      <c r="I13" s="187" t="s">
        <v>28</v>
      </c>
      <c r="J13" s="187" t="s">
        <v>28</v>
      </c>
      <c r="K13" s="187" t="s">
        <v>28</v>
      </c>
      <c r="L13" s="187" t="s">
        <v>28</v>
      </c>
      <c r="M13" s="187" t="s">
        <v>28</v>
      </c>
      <c r="N13" s="201" t="s">
        <v>28</v>
      </c>
    </row>
    <row r="14" spans="1:14" s="104" customFormat="1" ht="12.75">
      <c r="A14" s="196"/>
      <c r="B14" s="53" t="s">
        <v>22</v>
      </c>
      <c r="C14" s="72">
        <f>C19</f>
        <v>400000</v>
      </c>
      <c r="D14" s="72">
        <f>D19</f>
        <v>0</v>
      </c>
      <c r="E14" s="72">
        <f>E19</f>
        <v>49251.95624</v>
      </c>
      <c r="F14" s="188"/>
      <c r="G14" s="188"/>
      <c r="H14" s="188"/>
      <c r="I14" s="188"/>
      <c r="J14" s="188"/>
      <c r="K14" s="188"/>
      <c r="L14" s="188"/>
      <c r="M14" s="188"/>
      <c r="N14" s="199"/>
    </row>
    <row r="15" spans="1:14" s="104" customFormat="1" ht="12.75">
      <c r="A15" s="196"/>
      <c r="B15" s="53" t="s">
        <v>23</v>
      </c>
      <c r="C15" s="72">
        <f>C20+C101</f>
        <v>649529.79394</v>
      </c>
      <c r="D15" s="72">
        <f>D20+D101</f>
        <v>70586.95258</v>
      </c>
      <c r="E15" s="72">
        <f>E20+E101</f>
        <v>80800.92937</v>
      </c>
      <c r="F15" s="188"/>
      <c r="G15" s="188"/>
      <c r="H15" s="188"/>
      <c r="I15" s="188"/>
      <c r="J15" s="188"/>
      <c r="K15" s="188"/>
      <c r="L15" s="188"/>
      <c r="M15" s="188"/>
      <c r="N15" s="199"/>
    </row>
    <row r="16" spans="1:14" s="104" customFormat="1" ht="12.75">
      <c r="A16" s="196"/>
      <c r="B16" s="53" t="s">
        <v>24</v>
      </c>
      <c r="C16" s="72">
        <f>C21</f>
        <v>21570.5373</v>
      </c>
      <c r="D16" s="72">
        <f>D21</f>
        <v>1448.1587</v>
      </c>
      <c r="E16" s="72">
        <f>E21</f>
        <v>1448.1587</v>
      </c>
      <c r="F16" s="188"/>
      <c r="G16" s="188"/>
      <c r="H16" s="188"/>
      <c r="I16" s="188"/>
      <c r="J16" s="188"/>
      <c r="K16" s="188"/>
      <c r="L16" s="188"/>
      <c r="M16" s="188"/>
      <c r="N16" s="199"/>
    </row>
    <row r="17" spans="1:14" s="104" customFormat="1" ht="13.5" thickBot="1">
      <c r="A17" s="197"/>
      <c r="B17" s="81" t="s">
        <v>25</v>
      </c>
      <c r="C17" s="73">
        <v>0</v>
      </c>
      <c r="D17" s="73">
        <v>0</v>
      </c>
      <c r="E17" s="73">
        <v>0</v>
      </c>
      <c r="F17" s="189"/>
      <c r="G17" s="189"/>
      <c r="H17" s="189"/>
      <c r="I17" s="189"/>
      <c r="J17" s="189"/>
      <c r="K17" s="189"/>
      <c r="L17" s="189"/>
      <c r="M17" s="189"/>
      <c r="N17" s="202"/>
    </row>
    <row r="18" spans="1:14" s="104" customFormat="1" ht="24">
      <c r="A18" s="196" t="s">
        <v>26</v>
      </c>
      <c r="B18" s="78" t="s">
        <v>45</v>
      </c>
      <c r="C18" s="74">
        <f>SUM(C19:C21)</f>
        <v>923650.33124</v>
      </c>
      <c r="D18" s="74">
        <f>SUM(D19:D21)</f>
        <v>72035.11128</v>
      </c>
      <c r="E18" s="74">
        <f>SUM(E19:E21)</f>
        <v>131501.04431</v>
      </c>
      <c r="F18" s="190" t="s">
        <v>28</v>
      </c>
      <c r="G18" s="190" t="s">
        <v>28</v>
      </c>
      <c r="H18" s="190" t="s">
        <v>28</v>
      </c>
      <c r="I18" s="190" t="s">
        <v>28</v>
      </c>
      <c r="J18" s="190" t="s">
        <v>28</v>
      </c>
      <c r="K18" s="190" t="s">
        <v>28</v>
      </c>
      <c r="L18" s="190" t="s">
        <v>28</v>
      </c>
      <c r="M18" s="190" t="s">
        <v>28</v>
      </c>
      <c r="N18" s="198" t="s">
        <v>28</v>
      </c>
    </row>
    <row r="19" spans="1:14" s="104" customFormat="1" ht="12.75">
      <c r="A19" s="196"/>
      <c r="B19" s="53" t="s">
        <v>22</v>
      </c>
      <c r="C19" s="72">
        <f>C23</f>
        <v>400000</v>
      </c>
      <c r="D19" s="72">
        <f>D23</f>
        <v>0</v>
      </c>
      <c r="E19" s="72">
        <f>E23</f>
        <v>49251.95624</v>
      </c>
      <c r="F19" s="188"/>
      <c r="G19" s="188"/>
      <c r="H19" s="188"/>
      <c r="I19" s="188"/>
      <c r="J19" s="188"/>
      <c r="K19" s="188"/>
      <c r="L19" s="188"/>
      <c r="M19" s="188"/>
      <c r="N19" s="199"/>
    </row>
    <row r="20" spans="1:14" s="104" customFormat="1" ht="12.75">
      <c r="A20" s="196"/>
      <c r="B20" s="53" t="s">
        <v>23</v>
      </c>
      <c r="C20" s="72">
        <f>C24+C83+C95</f>
        <v>502079.79394</v>
      </c>
      <c r="D20" s="72">
        <f>D24+D83+D95</f>
        <v>70586.95258</v>
      </c>
      <c r="E20" s="72">
        <f>E24+E83+E95</f>
        <v>80800.92937</v>
      </c>
      <c r="F20" s="188"/>
      <c r="G20" s="188"/>
      <c r="H20" s="188"/>
      <c r="I20" s="188"/>
      <c r="J20" s="188"/>
      <c r="K20" s="188"/>
      <c r="L20" s="188"/>
      <c r="M20" s="188"/>
      <c r="N20" s="199"/>
    </row>
    <row r="21" spans="1:14" s="104" customFormat="1" ht="13.5" thickBot="1">
      <c r="A21" s="196"/>
      <c r="B21" s="53" t="s">
        <v>24</v>
      </c>
      <c r="C21" s="72">
        <f>C84+C96</f>
        <v>21570.5373</v>
      </c>
      <c r="D21" s="72">
        <f>D84+D96</f>
        <v>1448.1587</v>
      </c>
      <c r="E21" s="72">
        <f>E84+E96</f>
        <v>1448.1587</v>
      </c>
      <c r="F21" s="188"/>
      <c r="G21" s="188"/>
      <c r="H21" s="188"/>
      <c r="I21" s="188"/>
      <c r="J21" s="188"/>
      <c r="K21" s="188"/>
      <c r="L21" s="188"/>
      <c r="M21" s="188"/>
      <c r="N21" s="199"/>
    </row>
    <row r="22" spans="1:14" s="104" customFormat="1" ht="72">
      <c r="A22" s="177" t="s">
        <v>27</v>
      </c>
      <c r="B22" s="84" t="s">
        <v>34</v>
      </c>
      <c r="C22" s="80">
        <f>SUM(C23:C24)</f>
        <v>678364.42094</v>
      </c>
      <c r="D22" s="80">
        <f>SUM(D23:D24)</f>
        <v>57553.52428</v>
      </c>
      <c r="E22" s="80">
        <f>SUM(E23:E24)</f>
        <v>117019.45731</v>
      </c>
      <c r="F22" s="134"/>
      <c r="G22" s="134"/>
      <c r="H22" s="124"/>
      <c r="I22" s="134"/>
      <c r="J22" s="134"/>
      <c r="K22" s="122">
        <f>(K28+K31+K34+K40+K46+K49+K52+K58+K79+K67+K70+K73)/12</f>
        <v>0.2599916666666667</v>
      </c>
      <c r="L22" s="124"/>
      <c r="M22" s="210"/>
      <c r="N22" s="212"/>
    </row>
    <row r="23" spans="1:14" s="104" customFormat="1" ht="12.75">
      <c r="A23" s="185"/>
      <c r="B23" s="55" t="s">
        <v>22</v>
      </c>
      <c r="C23" s="72">
        <f>C26+C29+C32+C35+C38+C41+C44+C47+C50+C53+C56+C59+C62+C65+C68+C71+C74+C77</f>
        <v>400000</v>
      </c>
      <c r="D23" s="72">
        <f>D26+D29+D32+D35+D38+D41+D44+D47+D50+D53+D56+D59+D62+D65+D68+D71+D74+D77</f>
        <v>0</v>
      </c>
      <c r="E23" s="72">
        <f>E26+E29+E32+E35+E38+E41+E44+E47+E50+E53+E56+E59+E62+E65+E68+E71+E74+E77</f>
        <v>49251.95624</v>
      </c>
      <c r="F23" s="135"/>
      <c r="G23" s="135"/>
      <c r="H23" s="137"/>
      <c r="I23" s="135"/>
      <c r="J23" s="135"/>
      <c r="K23" s="138"/>
      <c r="L23" s="137"/>
      <c r="M23" s="176"/>
      <c r="N23" s="209"/>
    </row>
    <row r="24" spans="1:14" s="104" customFormat="1" ht="13.5" thickBot="1">
      <c r="A24" s="183"/>
      <c r="B24" s="65" t="s">
        <v>23</v>
      </c>
      <c r="C24" s="73">
        <f>C27+C30+C33+C36+C39+C42+C45+C48+C51+C54+C57+C60+C63+C66+C69+C72+C75+C78+C81</f>
        <v>278364.42094</v>
      </c>
      <c r="D24" s="73">
        <f>D27+D30+D33+D36+D39+D42+D45+D48+D51+D54+D57+D60+D63+D66+D69+D72+D75+D78+D81</f>
        <v>57553.52428</v>
      </c>
      <c r="E24" s="73">
        <f>E27+E30+E33+E36+E39+E42+E45+E48+E51+E54+E57+E60+E63+E66+E69+E72+E75+E78+E81</f>
        <v>67767.50107</v>
      </c>
      <c r="F24" s="136"/>
      <c r="G24" s="136"/>
      <c r="H24" s="125"/>
      <c r="I24" s="136"/>
      <c r="J24" s="136"/>
      <c r="K24" s="123"/>
      <c r="L24" s="125"/>
      <c r="M24" s="174"/>
      <c r="N24" s="208"/>
    </row>
    <row r="25" spans="1:14" s="104" customFormat="1" ht="60">
      <c r="A25" s="170" t="s">
        <v>68</v>
      </c>
      <c r="B25" s="83" t="s">
        <v>53</v>
      </c>
      <c r="C25" s="67">
        <f>SUM(C26:C27)</f>
        <v>0</v>
      </c>
      <c r="D25" s="67">
        <f>SUM(D26:D27)</f>
        <v>0</v>
      </c>
      <c r="E25" s="67">
        <f>SUM(E26:E27)</f>
        <v>0</v>
      </c>
      <c r="F25" s="135" t="s">
        <v>129</v>
      </c>
      <c r="G25" s="135">
        <v>11760.918</v>
      </c>
      <c r="H25" s="137"/>
      <c r="I25" s="135">
        <v>13879.1595</v>
      </c>
      <c r="J25" s="135">
        <v>1170.79326</v>
      </c>
      <c r="K25" s="156">
        <v>0.2697</v>
      </c>
      <c r="L25" s="137"/>
      <c r="M25" s="176"/>
      <c r="N25" s="207" t="s">
        <v>195</v>
      </c>
    </row>
    <row r="26" spans="1:14" s="104" customFormat="1" ht="12.75">
      <c r="A26" s="170"/>
      <c r="B26" s="55" t="s">
        <v>22</v>
      </c>
      <c r="C26" s="72">
        <v>0</v>
      </c>
      <c r="D26" s="72">
        <v>0</v>
      </c>
      <c r="E26" s="72">
        <v>0</v>
      </c>
      <c r="F26" s="135"/>
      <c r="G26" s="135"/>
      <c r="H26" s="137"/>
      <c r="I26" s="135"/>
      <c r="J26" s="135"/>
      <c r="K26" s="156"/>
      <c r="L26" s="137"/>
      <c r="M26" s="176"/>
      <c r="N26" s="209"/>
    </row>
    <row r="27" spans="1:14" s="104" customFormat="1" ht="12.75">
      <c r="A27" s="170"/>
      <c r="B27" s="55" t="s">
        <v>23</v>
      </c>
      <c r="C27" s="72">
        <v>0</v>
      </c>
      <c r="D27" s="72">
        <v>0</v>
      </c>
      <c r="E27" s="72">
        <v>0</v>
      </c>
      <c r="F27" s="135"/>
      <c r="G27" s="135"/>
      <c r="H27" s="137"/>
      <c r="I27" s="135"/>
      <c r="J27" s="135"/>
      <c r="K27" s="156"/>
      <c r="L27" s="137"/>
      <c r="M27" s="176"/>
      <c r="N27" s="209"/>
    </row>
    <row r="28" spans="1:14" s="104" customFormat="1" ht="60">
      <c r="A28" s="169" t="s">
        <v>69</v>
      </c>
      <c r="B28" s="58" t="s">
        <v>36</v>
      </c>
      <c r="C28" s="54">
        <f>SUM(C29:C30)</f>
        <v>37126.33</v>
      </c>
      <c r="D28" s="54">
        <f>SUM(D29:D30)</f>
        <v>0</v>
      </c>
      <c r="E28" s="54">
        <f>SUM(E29:E30)</f>
        <v>0</v>
      </c>
      <c r="F28" s="132" t="s">
        <v>114</v>
      </c>
      <c r="G28" s="132">
        <v>60900</v>
      </c>
      <c r="H28" s="126"/>
      <c r="I28" s="132">
        <v>67206.961</v>
      </c>
      <c r="J28" s="132">
        <v>30256.349</v>
      </c>
      <c r="K28" s="133">
        <v>0.4502</v>
      </c>
      <c r="L28" s="126"/>
      <c r="M28" s="173"/>
      <c r="N28" s="209" t="s">
        <v>196</v>
      </c>
    </row>
    <row r="29" spans="1:14" s="104" customFormat="1" ht="12.75">
      <c r="A29" s="170"/>
      <c r="B29" s="55" t="s">
        <v>22</v>
      </c>
      <c r="C29" s="72">
        <v>0</v>
      </c>
      <c r="D29" s="72">
        <v>0</v>
      </c>
      <c r="E29" s="72">
        <v>0</v>
      </c>
      <c r="F29" s="132"/>
      <c r="G29" s="132"/>
      <c r="H29" s="126"/>
      <c r="I29" s="132"/>
      <c r="J29" s="132"/>
      <c r="K29" s="133"/>
      <c r="L29" s="126"/>
      <c r="M29" s="176"/>
      <c r="N29" s="209"/>
    </row>
    <row r="30" spans="1:14" s="104" customFormat="1" ht="12.75">
      <c r="A30" s="170"/>
      <c r="B30" s="55" t="s">
        <v>23</v>
      </c>
      <c r="C30" s="72">
        <v>37126.33</v>
      </c>
      <c r="D30" s="72">
        <v>0</v>
      </c>
      <c r="E30" s="72">
        <v>0</v>
      </c>
      <c r="F30" s="132"/>
      <c r="G30" s="132"/>
      <c r="H30" s="126"/>
      <c r="I30" s="132"/>
      <c r="J30" s="132"/>
      <c r="K30" s="133"/>
      <c r="L30" s="126"/>
      <c r="M30" s="176"/>
      <c r="N30" s="209"/>
    </row>
    <row r="31" spans="1:14" s="104" customFormat="1" ht="72">
      <c r="A31" s="169" t="s">
        <v>70</v>
      </c>
      <c r="B31" s="58" t="s">
        <v>46</v>
      </c>
      <c r="C31" s="54">
        <f>SUM(C32:C33)</f>
        <v>9535.5</v>
      </c>
      <c r="D31" s="54">
        <f>SUM(D32:D33)</f>
        <v>0</v>
      </c>
      <c r="E31" s="54">
        <f>SUM(E32:E33)</f>
        <v>0</v>
      </c>
      <c r="F31" s="132"/>
      <c r="G31" s="132"/>
      <c r="H31" s="126"/>
      <c r="I31" s="132" t="s">
        <v>112</v>
      </c>
      <c r="J31" s="132">
        <v>11707.646</v>
      </c>
      <c r="K31" s="133">
        <v>0</v>
      </c>
      <c r="L31" s="126"/>
      <c r="M31" s="173"/>
      <c r="N31" s="209" t="s">
        <v>113</v>
      </c>
    </row>
    <row r="32" spans="1:14" s="104" customFormat="1" ht="12.75">
      <c r="A32" s="170"/>
      <c r="B32" s="55" t="s">
        <v>22</v>
      </c>
      <c r="C32" s="72">
        <v>0</v>
      </c>
      <c r="D32" s="72">
        <v>0</v>
      </c>
      <c r="E32" s="72">
        <v>0</v>
      </c>
      <c r="F32" s="132"/>
      <c r="G32" s="132"/>
      <c r="H32" s="126"/>
      <c r="I32" s="132"/>
      <c r="J32" s="132"/>
      <c r="K32" s="133"/>
      <c r="L32" s="126"/>
      <c r="M32" s="176"/>
      <c r="N32" s="209"/>
    </row>
    <row r="33" spans="1:14" s="104" customFormat="1" ht="12.75">
      <c r="A33" s="170"/>
      <c r="B33" s="55" t="s">
        <v>23</v>
      </c>
      <c r="C33" s="72">
        <v>9535.5</v>
      </c>
      <c r="D33" s="72">
        <v>0</v>
      </c>
      <c r="E33" s="72">
        <v>0</v>
      </c>
      <c r="F33" s="132"/>
      <c r="G33" s="132"/>
      <c r="H33" s="126"/>
      <c r="I33" s="132"/>
      <c r="J33" s="132"/>
      <c r="K33" s="133"/>
      <c r="L33" s="126"/>
      <c r="M33" s="176"/>
      <c r="N33" s="209"/>
    </row>
    <row r="34" spans="1:14" s="104" customFormat="1" ht="60">
      <c r="A34" s="169" t="s">
        <v>72</v>
      </c>
      <c r="B34" s="58" t="s">
        <v>42</v>
      </c>
      <c r="C34" s="54">
        <f>SUM(C35:C36)</f>
        <v>332371.823</v>
      </c>
      <c r="D34" s="54">
        <f>SUM(D35:D36)</f>
        <v>27031.386</v>
      </c>
      <c r="E34" s="54">
        <f>SUM(E35:E36)</f>
        <v>27031.386</v>
      </c>
      <c r="F34" s="132" t="s">
        <v>96</v>
      </c>
      <c r="G34" s="132">
        <v>1216743.444</v>
      </c>
      <c r="H34" s="126"/>
      <c r="I34" s="132">
        <v>1256777.327</v>
      </c>
      <c r="J34" s="132">
        <v>608520.678</v>
      </c>
      <c r="K34" s="133">
        <v>0.5057</v>
      </c>
      <c r="L34" s="126">
        <v>43434</v>
      </c>
      <c r="M34" s="173"/>
      <c r="N34" s="209" t="s">
        <v>197</v>
      </c>
    </row>
    <row r="35" spans="1:14" s="104" customFormat="1" ht="12.75">
      <c r="A35" s="170"/>
      <c r="B35" s="55" t="s">
        <v>22</v>
      </c>
      <c r="C35" s="72">
        <v>300000</v>
      </c>
      <c r="D35" s="72">
        <v>0</v>
      </c>
      <c r="E35" s="72">
        <v>0</v>
      </c>
      <c r="F35" s="132"/>
      <c r="G35" s="132"/>
      <c r="H35" s="126"/>
      <c r="I35" s="132"/>
      <c r="J35" s="132"/>
      <c r="K35" s="133"/>
      <c r="L35" s="126"/>
      <c r="M35" s="176"/>
      <c r="N35" s="209"/>
    </row>
    <row r="36" spans="1:14" s="104" customFormat="1" ht="12.75">
      <c r="A36" s="170"/>
      <c r="B36" s="55" t="s">
        <v>23</v>
      </c>
      <c r="C36" s="72">
        <v>32371.823</v>
      </c>
      <c r="D36" s="72">
        <v>27031.386</v>
      </c>
      <c r="E36" s="72">
        <v>27031.386</v>
      </c>
      <c r="F36" s="132"/>
      <c r="G36" s="132"/>
      <c r="H36" s="126"/>
      <c r="I36" s="132"/>
      <c r="J36" s="132"/>
      <c r="K36" s="133"/>
      <c r="L36" s="126"/>
      <c r="M36" s="176"/>
      <c r="N36" s="209"/>
    </row>
    <row r="37" spans="1:14" s="104" customFormat="1" ht="60">
      <c r="A37" s="169" t="s">
        <v>73</v>
      </c>
      <c r="B37" s="58" t="s">
        <v>50</v>
      </c>
      <c r="C37" s="54">
        <f>SUM(C38:C39)</f>
        <v>0</v>
      </c>
      <c r="D37" s="54">
        <f>SUM(D38:D39)</f>
        <v>0</v>
      </c>
      <c r="E37" s="54">
        <f>SUM(E38:E39)</f>
        <v>0</v>
      </c>
      <c r="F37" s="132" t="s">
        <v>117</v>
      </c>
      <c r="G37" s="132">
        <v>11088.576</v>
      </c>
      <c r="H37" s="126"/>
      <c r="I37" s="132">
        <v>13397.877</v>
      </c>
      <c r="J37" s="132">
        <v>13186.67389</v>
      </c>
      <c r="K37" s="133">
        <v>0.9842</v>
      </c>
      <c r="L37" s="126"/>
      <c r="M37" s="173"/>
      <c r="N37" s="209" t="s">
        <v>170</v>
      </c>
    </row>
    <row r="38" spans="1:14" s="104" customFormat="1" ht="12.75">
      <c r="A38" s="170"/>
      <c r="B38" s="55" t="s">
        <v>22</v>
      </c>
      <c r="C38" s="72">
        <v>0</v>
      </c>
      <c r="D38" s="72">
        <v>0</v>
      </c>
      <c r="E38" s="72">
        <v>0</v>
      </c>
      <c r="F38" s="132"/>
      <c r="G38" s="132"/>
      <c r="H38" s="126"/>
      <c r="I38" s="132"/>
      <c r="J38" s="132"/>
      <c r="K38" s="133"/>
      <c r="L38" s="126"/>
      <c r="M38" s="176"/>
      <c r="N38" s="209"/>
    </row>
    <row r="39" spans="1:14" s="104" customFormat="1" ht="12.75">
      <c r="A39" s="170"/>
      <c r="B39" s="55" t="s">
        <v>23</v>
      </c>
      <c r="C39" s="72">
        <v>0</v>
      </c>
      <c r="D39" s="72">
        <v>0</v>
      </c>
      <c r="E39" s="72">
        <v>0</v>
      </c>
      <c r="F39" s="132"/>
      <c r="G39" s="132"/>
      <c r="H39" s="126"/>
      <c r="I39" s="132"/>
      <c r="J39" s="132"/>
      <c r="K39" s="133"/>
      <c r="L39" s="126"/>
      <c r="M39" s="176"/>
      <c r="N39" s="209"/>
    </row>
    <row r="40" spans="1:14" s="104" customFormat="1" ht="48">
      <c r="A40" s="169" t="s">
        <v>74</v>
      </c>
      <c r="B40" s="58" t="s">
        <v>43</v>
      </c>
      <c r="C40" s="54">
        <f>SUM(C41:C42)</f>
        <v>27500</v>
      </c>
      <c r="D40" s="54">
        <f>SUM(D41:D42)</f>
        <v>0</v>
      </c>
      <c r="E40" s="54">
        <f>SUM(E41:E42)</f>
        <v>0</v>
      </c>
      <c r="F40" s="132"/>
      <c r="G40" s="132"/>
      <c r="H40" s="126"/>
      <c r="I40" s="132" t="s">
        <v>93</v>
      </c>
      <c r="J40" s="132">
        <v>13186.67389</v>
      </c>
      <c r="K40" s="133">
        <v>0</v>
      </c>
      <c r="L40" s="126"/>
      <c r="M40" s="173"/>
      <c r="N40" s="209" t="s">
        <v>167</v>
      </c>
    </row>
    <row r="41" spans="1:14" s="104" customFormat="1" ht="12.75">
      <c r="A41" s="170"/>
      <c r="B41" s="55" t="s">
        <v>22</v>
      </c>
      <c r="C41" s="72">
        <v>0</v>
      </c>
      <c r="D41" s="72">
        <v>0</v>
      </c>
      <c r="E41" s="72">
        <v>0</v>
      </c>
      <c r="F41" s="132"/>
      <c r="G41" s="132"/>
      <c r="H41" s="126"/>
      <c r="I41" s="132"/>
      <c r="J41" s="132"/>
      <c r="K41" s="133"/>
      <c r="L41" s="126"/>
      <c r="M41" s="176"/>
      <c r="N41" s="209"/>
    </row>
    <row r="42" spans="1:14" s="104" customFormat="1" ht="12.75">
      <c r="A42" s="170"/>
      <c r="B42" s="55" t="s">
        <v>23</v>
      </c>
      <c r="C42" s="72">
        <v>27500</v>
      </c>
      <c r="D42" s="72">
        <v>0</v>
      </c>
      <c r="E42" s="72">
        <v>0</v>
      </c>
      <c r="F42" s="132"/>
      <c r="G42" s="132"/>
      <c r="H42" s="126"/>
      <c r="I42" s="132"/>
      <c r="J42" s="132"/>
      <c r="K42" s="133"/>
      <c r="L42" s="126"/>
      <c r="M42" s="176"/>
      <c r="N42" s="209"/>
    </row>
    <row r="43" spans="1:14" s="104" customFormat="1" ht="60">
      <c r="A43" s="169" t="s">
        <v>75</v>
      </c>
      <c r="B43" s="58" t="s">
        <v>119</v>
      </c>
      <c r="C43" s="54">
        <f>SUM(C44:C45)</f>
        <v>0</v>
      </c>
      <c r="D43" s="54">
        <f>SUM(D44:D45)</f>
        <v>0</v>
      </c>
      <c r="E43" s="54">
        <f>SUM(E44:E45)</f>
        <v>0</v>
      </c>
      <c r="F43" s="132" t="s">
        <v>120</v>
      </c>
      <c r="G43" s="132">
        <v>10944.141</v>
      </c>
      <c r="H43" s="126"/>
      <c r="I43" s="132">
        <v>13170.177</v>
      </c>
      <c r="J43" s="132">
        <v>12974.44235</v>
      </c>
      <c r="K43" s="133">
        <v>0.9851</v>
      </c>
      <c r="L43" s="126"/>
      <c r="M43" s="173"/>
      <c r="N43" s="209" t="s">
        <v>168</v>
      </c>
    </row>
    <row r="44" spans="1:14" s="104" customFormat="1" ht="12.75">
      <c r="A44" s="170"/>
      <c r="B44" s="55" t="s">
        <v>22</v>
      </c>
      <c r="C44" s="72">
        <v>0</v>
      </c>
      <c r="D44" s="72">
        <v>0</v>
      </c>
      <c r="E44" s="72">
        <v>0</v>
      </c>
      <c r="F44" s="132"/>
      <c r="G44" s="132"/>
      <c r="H44" s="126"/>
      <c r="I44" s="132"/>
      <c r="J44" s="132"/>
      <c r="K44" s="133"/>
      <c r="L44" s="126"/>
      <c r="M44" s="176"/>
      <c r="N44" s="209"/>
    </row>
    <row r="45" spans="1:14" s="104" customFormat="1" ht="12.75">
      <c r="A45" s="170"/>
      <c r="B45" s="55" t="s">
        <v>23</v>
      </c>
      <c r="C45" s="72">
        <v>0</v>
      </c>
      <c r="D45" s="72">
        <v>0</v>
      </c>
      <c r="E45" s="72">
        <v>0</v>
      </c>
      <c r="F45" s="132"/>
      <c r="G45" s="132"/>
      <c r="H45" s="126"/>
      <c r="I45" s="132"/>
      <c r="J45" s="132"/>
      <c r="K45" s="133"/>
      <c r="L45" s="126"/>
      <c r="M45" s="176"/>
      <c r="N45" s="209"/>
    </row>
    <row r="46" spans="1:14" s="104" customFormat="1" ht="60">
      <c r="A46" s="169" t="s">
        <v>75</v>
      </c>
      <c r="B46" s="58" t="s">
        <v>67</v>
      </c>
      <c r="C46" s="54">
        <f>SUM(C47:C48)</f>
        <v>27500</v>
      </c>
      <c r="D46" s="54">
        <f>SUM(D47:D48)</f>
        <v>0</v>
      </c>
      <c r="E46" s="54">
        <f>SUM(E47:E48)</f>
        <v>0</v>
      </c>
      <c r="F46" s="132"/>
      <c r="G46" s="132"/>
      <c r="H46" s="126"/>
      <c r="I46" s="132" t="s">
        <v>121</v>
      </c>
      <c r="J46" s="132">
        <v>12974.44235</v>
      </c>
      <c r="K46" s="133">
        <v>0</v>
      </c>
      <c r="L46" s="126"/>
      <c r="M46" s="173"/>
      <c r="N46" s="209" t="s">
        <v>169</v>
      </c>
    </row>
    <row r="47" spans="1:14" s="104" customFormat="1" ht="12.75">
      <c r="A47" s="170"/>
      <c r="B47" s="55" t="s">
        <v>22</v>
      </c>
      <c r="C47" s="72">
        <v>0</v>
      </c>
      <c r="D47" s="72">
        <v>0</v>
      </c>
      <c r="E47" s="72">
        <v>0</v>
      </c>
      <c r="F47" s="132"/>
      <c r="G47" s="132"/>
      <c r="H47" s="126"/>
      <c r="I47" s="132"/>
      <c r="J47" s="132"/>
      <c r="K47" s="133"/>
      <c r="L47" s="126"/>
      <c r="M47" s="176"/>
      <c r="N47" s="209"/>
    </row>
    <row r="48" spans="1:14" s="104" customFormat="1" ht="12.75">
      <c r="A48" s="170"/>
      <c r="B48" s="55" t="s">
        <v>23</v>
      </c>
      <c r="C48" s="72">
        <v>27500</v>
      </c>
      <c r="D48" s="72">
        <v>0</v>
      </c>
      <c r="E48" s="72">
        <v>0</v>
      </c>
      <c r="F48" s="132"/>
      <c r="G48" s="132"/>
      <c r="H48" s="126"/>
      <c r="I48" s="132"/>
      <c r="J48" s="132"/>
      <c r="K48" s="133"/>
      <c r="L48" s="126"/>
      <c r="M48" s="176"/>
      <c r="N48" s="209"/>
    </row>
    <row r="49" spans="1:14" s="104" customFormat="1" ht="60">
      <c r="A49" s="169" t="s">
        <v>76</v>
      </c>
      <c r="B49" s="58" t="s">
        <v>40</v>
      </c>
      <c r="C49" s="54">
        <f>SUM(C50:C51)</f>
        <v>76036.489</v>
      </c>
      <c r="D49" s="54">
        <f>SUM(D50:D51)</f>
        <v>0</v>
      </c>
      <c r="E49" s="54">
        <f>SUM(E50:E51)</f>
        <v>224.38466</v>
      </c>
      <c r="F49" s="132" t="s">
        <v>100</v>
      </c>
      <c r="G49" s="132">
        <v>1302781.934</v>
      </c>
      <c r="H49" s="126"/>
      <c r="I49" s="132">
        <v>1334100.777</v>
      </c>
      <c r="J49" s="132">
        <v>525397.695</v>
      </c>
      <c r="K49" s="133">
        <v>0.394</v>
      </c>
      <c r="L49" s="126">
        <v>43434</v>
      </c>
      <c r="M49" s="173"/>
      <c r="N49" s="209" t="s">
        <v>198</v>
      </c>
    </row>
    <row r="50" spans="1:14" s="104" customFormat="1" ht="12.75">
      <c r="A50" s="170"/>
      <c r="B50" s="55" t="s">
        <v>22</v>
      </c>
      <c r="C50" s="72">
        <v>50000</v>
      </c>
      <c r="D50" s="72">
        <v>0</v>
      </c>
      <c r="E50" s="72">
        <v>0</v>
      </c>
      <c r="F50" s="132"/>
      <c r="G50" s="132"/>
      <c r="H50" s="126"/>
      <c r="I50" s="132"/>
      <c r="J50" s="132"/>
      <c r="K50" s="133"/>
      <c r="L50" s="126"/>
      <c r="M50" s="176"/>
      <c r="N50" s="209"/>
    </row>
    <row r="51" spans="1:14" s="104" customFormat="1" ht="12.75">
      <c r="A51" s="170"/>
      <c r="B51" s="55" t="s">
        <v>23</v>
      </c>
      <c r="C51" s="72">
        <v>26036.489</v>
      </c>
      <c r="D51" s="72">
        <v>0</v>
      </c>
      <c r="E51" s="72">
        <v>224.38466</v>
      </c>
      <c r="F51" s="132"/>
      <c r="G51" s="132"/>
      <c r="H51" s="126"/>
      <c r="I51" s="132"/>
      <c r="J51" s="132"/>
      <c r="K51" s="133"/>
      <c r="L51" s="126"/>
      <c r="M51" s="176"/>
      <c r="N51" s="209"/>
    </row>
    <row r="52" spans="1:14" s="104" customFormat="1" ht="60">
      <c r="A52" s="169" t="s">
        <v>77</v>
      </c>
      <c r="B52" s="58" t="s">
        <v>41</v>
      </c>
      <c r="C52" s="54">
        <f>SUM(C53:C54)</f>
        <v>70146.063</v>
      </c>
      <c r="D52" s="54">
        <f>SUM(D53:D54)</f>
        <v>17159.106</v>
      </c>
      <c r="E52" s="54">
        <f>SUM(E53:E54)</f>
        <v>66411.06224</v>
      </c>
      <c r="F52" s="132" t="s">
        <v>98</v>
      </c>
      <c r="G52" s="132">
        <v>1110895.274</v>
      </c>
      <c r="H52" s="126"/>
      <c r="I52" s="132">
        <v>1139933.833</v>
      </c>
      <c r="J52" s="132">
        <v>243016.395</v>
      </c>
      <c r="K52" s="133">
        <v>0.2714</v>
      </c>
      <c r="L52" s="126">
        <v>43434</v>
      </c>
      <c r="M52" s="173"/>
      <c r="N52" s="209" t="s">
        <v>199</v>
      </c>
    </row>
    <row r="53" spans="1:14" s="104" customFormat="1" ht="12.75">
      <c r="A53" s="170"/>
      <c r="B53" s="55" t="s">
        <v>22</v>
      </c>
      <c r="C53" s="72">
        <v>50000</v>
      </c>
      <c r="D53" s="72">
        <v>0</v>
      </c>
      <c r="E53" s="72">
        <v>49251.95624</v>
      </c>
      <c r="F53" s="132"/>
      <c r="G53" s="132"/>
      <c r="H53" s="126"/>
      <c r="I53" s="132"/>
      <c r="J53" s="132"/>
      <c r="K53" s="133"/>
      <c r="L53" s="126"/>
      <c r="M53" s="176"/>
      <c r="N53" s="209"/>
    </row>
    <row r="54" spans="1:14" s="104" customFormat="1" ht="12.75">
      <c r="A54" s="170"/>
      <c r="B54" s="55" t="s">
        <v>23</v>
      </c>
      <c r="C54" s="72">
        <v>20146.063</v>
      </c>
      <c r="D54" s="72">
        <v>17159.106</v>
      </c>
      <c r="E54" s="72">
        <v>17159.106</v>
      </c>
      <c r="F54" s="132"/>
      <c r="G54" s="132"/>
      <c r="H54" s="126"/>
      <c r="I54" s="132"/>
      <c r="J54" s="132"/>
      <c r="K54" s="133"/>
      <c r="L54" s="126"/>
      <c r="M54" s="176"/>
      <c r="N54" s="209"/>
    </row>
    <row r="55" spans="1:14" s="104" customFormat="1" ht="48">
      <c r="A55" s="169" t="s">
        <v>78</v>
      </c>
      <c r="B55" s="58" t="s">
        <v>37</v>
      </c>
      <c r="C55" s="54">
        <f>SUM(C56:C57)</f>
        <v>1439.99294</v>
      </c>
      <c r="D55" s="54">
        <f>SUM(D56:D57)</f>
        <v>0</v>
      </c>
      <c r="E55" s="54">
        <f>SUM(E56:E57)</f>
        <v>20</v>
      </c>
      <c r="F55" s="132" t="s">
        <v>106</v>
      </c>
      <c r="G55" s="132">
        <v>187078.36638</v>
      </c>
      <c r="H55" s="126"/>
      <c r="I55" s="132">
        <v>472876.387</v>
      </c>
      <c r="J55" s="132">
        <v>471381.615</v>
      </c>
      <c r="K55" s="133">
        <v>0.01</v>
      </c>
      <c r="L55" s="126">
        <v>43132</v>
      </c>
      <c r="M55" s="173"/>
      <c r="N55" s="209" t="s">
        <v>200</v>
      </c>
    </row>
    <row r="56" spans="1:14" s="104" customFormat="1" ht="12.75">
      <c r="A56" s="170"/>
      <c r="B56" s="55" t="s">
        <v>22</v>
      </c>
      <c r="C56" s="72">
        <v>0</v>
      </c>
      <c r="D56" s="72">
        <v>0</v>
      </c>
      <c r="E56" s="72">
        <v>0</v>
      </c>
      <c r="F56" s="132"/>
      <c r="G56" s="132"/>
      <c r="H56" s="126"/>
      <c r="I56" s="132"/>
      <c r="J56" s="132"/>
      <c r="K56" s="133"/>
      <c r="L56" s="126"/>
      <c r="M56" s="176"/>
      <c r="N56" s="209"/>
    </row>
    <row r="57" spans="1:14" s="104" customFormat="1" ht="12.75">
      <c r="A57" s="170"/>
      <c r="B57" s="55" t="s">
        <v>23</v>
      </c>
      <c r="C57" s="72">
        <v>1439.99294</v>
      </c>
      <c r="D57" s="72">
        <v>0</v>
      </c>
      <c r="E57" s="72">
        <v>20</v>
      </c>
      <c r="F57" s="132"/>
      <c r="G57" s="132"/>
      <c r="H57" s="126"/>
      <c r="I57" s="132"/>
      <c r="J57" s="132"/>
      <c r="K57" s="133"/>
      <c r="L57" s="126"/>
      <c r="M57" s="176"/>
      <c r="N57" s="209"/>
    </row>
    <row r="58" spans="1:14" s="104" customFormat="1" ht="84">
      <c r="A58" s="169" t="s">
        <v>79</v>
      </c>
      <c r="B58" s="58" t="s">
        <v>48</v>
      </c>
      <c r="C58" s="54">
        <f>SUM(C59:C60)</f>
        <v>432.444</v>
      </c>
      <c r="D58" s="54">
        <f>SUM(D59:D60)</f>
        <v>20</v>
      </c>
      <c r="E58" s="54">
        <f>SUM(E59:E60)</f>
        <v>2140.17313</v>
      </c>
      <c r="F58" s="132" t="s">
        <v>131</v>
      </c>
      <c r="G58" s="132">
        <v>7448.121</v>
      </c>
      <c r="H58" s="126"/>
      <c r="I58" s="132">
        <v>10269.77385</v>
      </c>
      <c r="J58" s="132">
        <v>6892.58602</v>
      </c>
      <c r="K58" s="133">
        <v>0.8795</v>
      </c>
      <c r="L58" s="126"/>
      <c r="M58" s="173"/>
      <c r="N58" s="209" t="s">
        <v>201</v>
      </c>
    </row>
    <row r="59" spans="1:14" s="104" customFormat="1" ht="12.75">
      <c r="A59" s="170"/>
      <c r="B59" s="55" t="s">
        <v>22</v>
      </c>
      <c r="C59" s="72">
        <v>0</v>
      </c>
      <c r="D59" s="72">
        <v>0</v>
      </c>
      <c r="E59" s="72">
        <v>0</v>
      </c>
      <c r="F59" s="132"/>
      <c r="G59" s="132"/>
      <c r="H59" s="126"/>
      <c r="I59" s="132"/>
      <c r="J59" s="132"/>
      <c r="K59" s="133"/>
      <c r="L59" s="126"/>
      <c r="M59" s="176"/>
      <c r="N59" s="209"/>
    </row>
    <row r="60" spans="1:14" s="104" customFormat="1" ht="12.75">
      <c r="A60" s="170"/>
      <c r="B60" s="55" t="s">
        <v>23</v>
      </c>
      <c r="C60" s="72">
        <v>432.444</v>
      </c>
      <c r="D60" s="72">
        <v>20</v>
      </c>
      <c r="E60" s="72">
        <v>2140.17313</v>
      </c>
      <c r="F60" s="132"/>
      <c r="G60" s="132"/>
      <c r="H60" s="126"/>
      <c r="I60" s="132"/>
      <c r="J60" s="132"/>
      <c r="K60" s="133"/>
      <c r="L60" s="126"/>
      <c r="M60" s="176"/>
      <c r="N60" s="209"/>
    </row>
    <row r="61" spans="1:14" s="104" customFormat="1" ht="36">
      <c r="A61" s="169" t="s">
        <v>81</v>
      </c>
      <c r="B61" s="58" t="s">
        <v>38</v>
      </c>
      <c r="C61" s="54">
        <f>SUM(C62:C63)</f>
        <v>0</v>
      </c>
      <c r="D61" s="54">
        <f>SUM(D62:D63)</f>
        <v>0</v>
      </c>
      <c r="E61" s="54">
        <f>SUM(E62:E63)</f>
        <v>0</v>
      </c>
      <c r="F61" s="132" t="s">
        <v>123</v>
      </c>
      <c r="G61" s="132">
        <v>8700</v>
      </c>
      <c r="H61" s="126"/>
      <c r="I61" s="132">
        <v>9830.552</v>
      </c>
      <c r="J61" s="132">
        <v>9466.927</v>
      </c>
      <c r="K61" s="133">
        <v>0.963</v>
      </c>
      <c r="L61" s="126"/>
      <c r="M61" s="173"/>
      <c r="N61" s="209" t="s">
        <v>203</v>
      </c>
    </row>
    <row r="62" spans="1:14" s="104" customFormat="1" ht="12.75">
      <c r="A62" s="170"/>
      <c r="B62" s="55" t="s">
        <v>22</v>
      </c>
      <c r="C62" s="72">
        <v>0</v>
      </c>
      <c r="D62" s="72">
        <v>0</v>
      </c>
      <c r="E62" s="72">
        <v>0</v>
      </c>
      <c r="F62" s="132"/>
      <c r="G62" s="132"/>
      <c r="H62" s="126"/>
      <c r="I62" s="132"/>
      <c r="J62" s="132"/>
      <c r="K62" s="133"/>
      <c r="L62" s="126"/>
      <c r="M62" s="176"/>
      <c r="N62" s="209"/>
    </row>
    <row r="63" spans="1:14" s="104" customFormat="1" ht="12.75">
      <c r="A63" s="170"/>
      <c r="B63" s="55" t="s">
        <v>23</v>
      </c>
      <c r="C63" s="72">
        <v>0</v>
      </c>
      <c r="D63" s="72">
        <v>0</v>
      </c>
      <c r="E63" s="72">
        <v>0</v>
      </c>
      <c r="F63" s="132"/>
      <c r="G63" s="132"/>
      <c r="H63" s="126"/>
      <c r="I63" s="132"/>
      <c r="J63" s="132"/>
      <c r="K63" s="133"/>
      <c r="L63" s="126"/>
      <c r="M63" s="176"/>
      <c r="N63" s="209"/>
    </row>
    <row r="64" spans="1:14" s="104" customFormat="1" ht="60">
      <c r="A64" s="169" t="s">
        <v>82</v>
      </c>
      <c r="B64" s="58" t="s">
        <v>52</v>
      </c>
      <c r="C64" s="54">
        <f>SUM(C65:C66)</f>
        <v>0</v>
      </c>
      <c r="D64" s="54">
        <f>SUM(D65:D66)</f>
        <v>0</v>
      </c>
      <c r="E64" s="54">
        <f>SUM(E65:E66)</f>
        <v>0</v>
      </c>
      <c r="F64" s="132" t="s">
        <v>125</v>
      </c>
      <c r="G64" s="132">
        <v>18800</v>
      </c>
      <c r="H64" s="126"/>
      <c r="I64" s="132">
        <v>20311.49</v>
      </c>
      <c r="J64" s="132">
        <v>19976.437</v>
      </c>
      <c r="K64" s="133">
        <v>1</v>
      </c>
      <c r="L64" s="126"/>
      <c r="M64" s="173"/>
      <c r="N64" s="209" t="s">
        <v>202</v>
      </c>
    </row>
    <row r="65" spans="1:14" s="104" customFormat="1" ht="12.75">
      <c r="A65" s="170"/>
      <c r="B65" s="55" t="s">
        <v>22</v>
      </c>
      <c r="C65" s="72">
        <v>0</v>
      </c>
      <c r="D65" s="72">
        <v>0</v>
      </c>
      <c r="E65" s="72">
        <v>0</v>
      </c>
      <c r="F65" s="132"/>
      <c r="G65" s="132"/>
      <c r="H65" s="126"/>
      <c r="I65" s="132"/>
      <c r="J65" s="132"/>
      <c r="K65" s="133"/>
      <c r="L65" s="126"/>
      <c r="M65" s="176"/>
      <c r="N65" s="209"/>
    </row>
    <row r="66" spans="1:14" s="104" customFormat="1" ht="12.75">
      <c r="A66" s="170"/>
      <c r="B66" s="55" t="s">
        <v>23</v>
      </c>
      <c r="C66" s="72">
        <v>0</v>
      </c>
      <c r="D66" s="72">
        <v>0</v>
      </c>
      <c r="E66" s="72">
        <v>0</v>
      </c>
      <c r="F66" s="132"/>
      <c r="G66" s="132"/>
      <c r="H66" s="126"/>
      <c r="I66" s="132"/>
      <c r="J66" s="132"/>
      <c r="K66" s="133"/>
      <c r="L66" s="126"/>
      <c r="M66" s="176"/>
      <c r="N66" s="209"/>
    </row>
    <row r="67" spans="1:14" s="104" customFormat="1" ht="48">
      <c r="A67" s="169" t="s">
        <v>83</v>
      </c>
      <c r="B67" s="58" t="s">
        <v>39</v>
      </c>
      <c r="C67" s="54">
        <f>SUM(C68:C69)</f>
        <v>35302.206</v>
      </c>
      <c r="D67" s="54">
        <f>SUM(D68:D69)</f>
        <v>13343.03228</v>
      </c>
      <c r="E67" s="54">
        <f>SUM(E68:E69)</f>
        <v>21172.45128</v>
      </c>
      <c r="F67" s="132" t="s">
        <v>102</v>
      </c>
      <c r="G67" s="132">
        <v>822843.661</v>
      </c>
      <c r="H67" s="126"/>
      <c r="I67" s="132">
        <v>869303.651</v>
      </c>
      <c r="J67" s="132">
        <v>191431.12</v>
      </c>
      <c r="K67" s="133">
        <v>0.2446</v>
      </c>
      <c r="L67" s="126">
        <v>43434</v>
      </c>
      <c r="M67" s="173"/>
      <c r="N67" s="209" t="s">
        <v>204</v>
      </c>
    </row>
    <row r="68" spans="1:14" s="104" customFormat="1" ht="12.75">
      <c r="A68" s="170"/>
      <c r="B68" s="55" t="s">
        <v>22</v>
      </c>
      <c r="C68" s="72">
        <v>0</v>
      </c>
      <c r="D68" s="72">
        <v>0</v>
      </c>
      <c r="E68" s="72">
        <v>0</v>
      </c>
      <c r="F68" s="132"/>
      <c r="G68" s="132"/>
      <c r="H68" s="126"/>
      <c r="I68" s="132"/>
      <c r="J68" s="132"/>
      <c r="K68" s="133"/>
      <c r="L68" s="126"/>
      <c r="M68" s="176"/>
      <c r="N68" s="209"/>
    </row>
    <row r="69" spans="1:14" s="104" customFormat="1" ht="12.75">
      <c r="A69" s="170"/>
      <c r="B69" s="55" t="s">
        <v>23</v>
      </c>
      <c r="C69" s="72">
        <v>35302.206</v>
      </c>
      <c r="D69" s="72">
        <v>13343.03228</v>
      </c>
      <c r="E69" s="72">
        <v>21172.45128</v>
      </c>
      <c r="F69" s="132"/>
      <c r="G69" s="132"/>
      <c r="H69" s="126"/>
      <c r="I69" s="132"/>
      <c r="J69" s="132"/>
      <c r="K69" s="133"/>
      <c r="L69" s="126"/>
      <c r="M69" s="176"/>
      <c r="N69" s="209"/>
    </row>
    <row r="70" spans="1:14" s="104" customFormat="1" ht="60">
      <c r="A70" s="169" t="s">
        <v>84</v>
      </c>
      <c r="B70" s="58" t="s">
        <v>47</v>
      </c>
      <c r="C70" s="54">
        <f>SUM(C71:C72)</f>
        <v>5961.36</v>
      </c>
      <c r="D70" s="54">
        <f>SUM(D71:D72)</f>
        <v>0</v>
      </c>
      <c r="E70" s="54">
        <f>SUM(E71:E72)</f>
        <v>0</v>
      </c>
      <c r="F70" s="132" t="s">
        <v>127</v>
      </c>
      <c r="G70" s="132">
        <v>10999.979</v>
      </c>
      <c r="H70" s="126"/>
      <c r="I70" s="132">
        <v>12180.191</v>
      </c>
      <c r="J70" s="132">
        <v>4559.09</v>
      </c>
      <c r="K70" s="133">
        <v>0.3743</v>
      </c>
      <c r="L70" s="126"/>
      <c r="M70" s="173"/>
      <c r="N70" s="209" t="s">
        <v>205</v>
      </c>
    </row>
    <row r="71" spans="1:14" s="104" customFormat="1" ht="12.75">
      <c r="A71" s="170"/>
      <c r="B71" s="55" t="s">
        <v>22</v>
      </c>
      <c r="C71" s="72">
        <v>0</v>
      </c>
      <c r="D71" s="72">
        <v>0</v>
      </c>
      <c r="E71" s="72">
        <v>0</v>
      </c>
      <c r="F71" s="132"/>
      <c r="G71" s="132"/>
      <c r="H71" s="126"/>
      <c r="I71" s="132"/>
      <c r="J71" s="132"/>
      <c r="K71" s="133"/>
      <c r="L71" s="126"/>
      <c r="M71" s="176"/>
      <c r="N71" s="209"/>
    </row>
    <row r="72" spans="1:14" s="104" customFormat="1" ht="12.75">
      <c r="A72" s="170"/>
      <c r="B72" s="55" t="s">
        <v>23</v>
      </c>
      <c r="C72" s="72">
        <v>5961.36</v>
      </c>
      <c r="D72" s="72">
        <v>0</v>
      </c>
      <c r="E72" s="72">
        <v>0</v>
      </c>
      <c r="F72" s="132"/>
      <c r="G72" s="132"/>
      <c r="H72" s="126"/>
      <c r="I72" s="132"/>
      <c r="J72" s="132"/>
      <c r="K72" s="133"/>
      <c r="L72" s="126"/>
      <c r="M72" s="176"/>
      <c r="N72" s="209"/>
    </row>
    <row r="73" spans="1:14" s="104" customFormat="1" ht="96">
      <c r="A73" s="169" t="s">
        <v>85</v>
      </c>
      <c r="B73" s="58" t="s">
        <v>49</v>
      </c>
      <c r="C73" s="54">
        <f>SUM(C74:C75)</f>
        <v>14904.38</v>
      </c>
      <c r="D73" s="54">
        <f>SUM(D74:D75)</f>
        <v>0</v>
      </c>
      <c r="E73" s="54">
        <f>SUM(E74:E75)</f>
        <v>0</v>
      </c>
      <c r="F73" s="132" t="s">
        <v>133</v>
      </c>
      <c r="G73" s="132">
        <v>11750</v>
      </c>
      <c r="H73" s="126"/>
      <c r="I73" s="132">
        <v>13160.77</v>
      </c>
      <c r="J73" s="132">
        <v>0</v>
      </c>
      <c r="K73" s="133">
        <v>0</v>
      </c>
      <c r="L73" s="126"/>
      <c r="M73" s="173"/>
      <c r="N73" s="209" t="s">
        <v>206</v>
      </c>
    </row>
    <row r="74" spans="1:14" s="104" customFormat="1" ht="12.75">
      <c r="A74" s="170"/>
      <c r="B74" s="55" t="s">
        <v>22</v>
      </c>
      <c r="C74" s="72">
        <v>0</v>
      </c>
      <c r="D74" s="72">
        <v>0</v>
      </c>
      <c r="E74" s="72">
        <v>0</v>
      </c>
      <c r="F74" s="132"/>
      <c r="G74" s="132"/>
      <c r="H74" s="126"/>
      <c r="I74" s="132"/>
      <c r="J74" s="132"/>
      <c r="K74" s="133"/>
      <c r="L74" s="126"/>
      <c r="M74" s="176"/>
      <c r="N74" s="209"/>
    </row>
    <row r="75" spans="1:14" s="104" customFormat="1" ht="12.75">
      <c r="A75" s="170"/>
      <c r="B75" s="55" t="s">
        <v>23</v>
      </c>
      <c r="C75" s="72">
        <v>14904.38</v>
      </c>
      <c r="D75" s="72">
        <v>0</v>
      </c>
      <c r="E75" s="72">
        <v>0</v>
      </c>
      <c r="F75" s="132"/>
      <c r="G75" s="132"/>
      <c r="H75" s="126"/>
      <c r="I75" s="132"/>
      <c r="J75" s="132"/>
      <c r="K75" s="133"/>
      <c r="L75" s="126"/>
      <c r="M75" s="176"/>
      <c r="N75" s="209"/>
    </row>
    <row r="76" spans="1:14" s="104" customFormat="1" ht="84">
      <c r="A76" s="169" t="s">
        <v>86</v>
      </c>
      <c r="B76" s="58" t="s">
        <v>71</v>
      </c>
      <c r="C76" s="54">
        <f>SUM(C77:C78)</f>
        <v>0</v>
      </c>
      <c r="D76" s="54">
        <f>SUM(D77:D78)</f>
        <v>0</v>
      </c>
      <c r="E76" s="54">
        <f>SUM(E77:E78)</f>
        <v>0</v>
      </c>
      <c r="F76" s="132" t="s">
        <v>115</v>
      </c>
      <c r="G76" s="132">
        <v>26000</v>
      </c>
      <c r="H76" s="126"/>
      <c r="I76" s="132">
        <v>28954.175</v>
      </c>
      <c r="J76" s="132">
        <v>14495.019</v>
      </c>
      <c r="K76" s="133">
        <v>0.5006</v>
      </c>
      <c r="L76" s="126"/>
      <c r="M76" s="173"/>
      <c r="N76" s="209" t="s">
        <v>178</v>
      </c>
    </row>
    <row r="77" spans="1:14" s="104" customFormat="1" ht="12.75">
      <c r="A77" s="170"/>
      <c r="B77" s="55" t="s">
        <v>22</v>
      </c>
      <c r="C77" s="72">
        <v>0</v>
      </c>
      <c r="D77" s="72">
        <v>0</v>
      </c>
      <c r="E77" s="72">
        <v>0</v>
      </c>
      <c r="F77" s="132"/>
      <c r="G77" s="132"/>
      <c r="H77" s="126"/>
      <c r="I77" s="132"/>
      <c r="J77" s="132"/>
      <c r="K77" s="133"/>
      <c r="L77" s="126"/>
      <c r="M77" s="176"/>
      <c r="N77" s="209"/>
    </row>
    <row r="78" spans="1:14" s="104" customFormat="1" ht="12.75">
      <c r="A78" s="170"/>
      <c r="B78" s="85" t="s">
        <v>23</v>
      </c>
      <c r="C78" s="82">
        <v>0</v>
      </c>
      <c r="D78" s="82">
        <v>0</v>
      </c>
      <c r="E78" s="82">
        <v>0</v>
      </c>
      <c r="F78" s="139"/>
      <c r="G78" s="139"/>
      <c r="H78" s="163"/>
      <c r="I78" s="139"/>
      <c r="J78" s="139"/>
      <c r="K78" s="140"/>
      <c r="L78" s="163"/>
      <c r="M78" s="176"/>
      <c r="N78" s="213"/>
    </row>
    <row r="79" spans="1:14" s="104" customFormat="1" ht="84">
      <c r="A79" s="169" t="s">
        <v>194</v>
      </c>
      <c r="B79" s="58" t="s">
        <v>193</v>
      </c>
      <c r="C79" s="54">
        <f>SUM(C80:C81)</f>
        <v>40107.833</v>
      </c>
      <c r="D79" s="54">
        <f>SUM(D80:D81)</f>
        <v>0</v>
      </c>
      <c r="E79" s="54">
        <f>SUM(E80:E81)</f>
        <v>20</v>
      </c>
      <c r="F79" s="132"/>
      <c r="G79" s="132"/>
      <c r="H79" s="126"/>
      <c r="I79" s="132" t="s">
        <v>207</v>
      </c>
      <c r="J79" s="132">
        <v>911.456</v>
      </c>
      <c r="K79" s="133">
        <v>0.0002</v>
      </c>
      <c r="L79" s="126" t="s">
        <v>208</v>
      </c>
      <c r="M79" s="173"/>
      <c r="N79" s="209" t="s">
        <v>209</v>
      </c>
    </row>
    <row r="80" spans="1:14" s="104" customFormat="1" ht="12.75">
      <c r="A80" s="170"/>
      <c r="B80" s="55" t="s">
        <v>22</v>
      </c>
      <c r="C80" s="72">
        <v>0</v>
      </c>
      <c r="D80" s="72">
        <v>0</v>
      </c>
      <c r="E80" s="72">
        <v>0</v>
      </c>
      <c r="F80" s="132"/>
      <c r="G80" s="132"/>
      <c r="H80" s="126"/>
      <c r="I80" s="132"/>
      <c r="J80" s="132"/>
      <c r="K80" s="133"/>
      <c r="L80" s="126"/>
      <c r="M80" s="176"/>
      <c r="N80" s="209"/>
    </row>
    <row r="81" spans="1:14" s="104" customFormat="1" ht="13.5" thickBot="1">
      <c r="A81" s="170"/>
      <c r="B81" s="55" t="s">
        <v>23</v>
      </c>
      <c r="C81" s="72">
        <v>40107.833</v>
      </c>
      <c r="D81" s="72">
        <v>0</v>
      </c>
      <c r="E81" s="72">
        <v>20</v>
      </c>
      <c r="F81" s="132"/>
      <c r="G81" s="132"/>
      <c r="H81" s="126"/>
      <c r="I81" s="132"/>
      <c r="J81" s="132"/>
      <c r="K81" s="133"/>
      <c r="L81" s="126"/>
      <c r="M81" s="176"/>
      <c r="N81" s="209"/>
    </row>
    <row r="82" spans="1:14" s="104" customFormat="1" ht="120">
      <c r="A82" s="177" t="s">
        <v>87</v>
      </c>
      <c r="B82" s="84" t="s">
        <v>54</v>
      </c>
      <c r="C82" s="80">
        <f>SUM(C83:C84)</f>
        <v>236285.91030000002</v>
      </c>
      <c r="D82" s="80">
        <f>SUM(D83:D84)</f>
        <v>14481.587</v>
      </c>
      <c r="E82" s="80">
        <f>SUM(E83:E84)</f>
        <v>14481.587</v>
      </c>
      <c r="F82" s="164"/>
      <c r="G82" s="164"/>
      <c r="H82" s="162"/>
      <c r="I82" s="164"/>
      <c r="J82" s="164"/>
      <c r="K82" s="167">
        <f>(K85+K88+K91)/3</f>
        <v>0.08573333333333333</v>
      </c>
      <c r="L82" s="162"/>
      <c r="M82" s="210"/>
      <c r="N82" s="212"/>
    </row>
    <row r="83" spans="1:14" s="104" customFormat="1" ht="12.75">
      <c r="A83" s="185"/>
      <c r="B83" s="55" t="s">
        <v>23</v>
      </c>
      <c r="C83" s="72">
        <f aca="true" t="shared" si="1" ref="C83:E84">C86+C89+C92</f>
        <v>214805.37300000002</v>
      </c>
      <c r="D83" s="72">
        <f t="shared" si="1"/>
        <v>13033.4283</v>
      </c>
      <c r="E83" s="72">
        <f t="shared" si="1"/>
        <v>13033.4283</v>
      </c>
      <c r="F83" s="132"/>
      <c r="G83" s="132"/>
      <c r="H83" s="126"/>
      <c r="I83" s="132"/>
      <c r="J83" s="132"/>
      <c r="K83" s="151"/>
      <c r="L83" s="126"/>
      <c r="M83" s="176"/>
      <c r="N83" s="209"/>
    </row>
    <row r="84" spans="1:14" s="104" customFormat="1" ht="13.5" thickBot="1">
      <c r="A84" s="185"/>
      <c r="B84" s="85" t="s">
        <v>24</v>
      </c>
      <c r="C84" s="82">
        <f t="shared" si="1"/>
        <v>21480.5373</v>
      </c>
      <c r="D84" s="82">
        <f t="shared" si="1"/>
        <v>1448.1587</v>
      </c>
      <c r="E84" s="82">
        <f t="shared" si="1"/>
        <v>1448.1587</v>
      </c>
      <c r="F84" s="139"/>
      <c r="G84" s="139"/>
      <c r="H84" s="163"/>
      <c r="I84" s="139"/>
      <c r="J84" s="139"/>
      <c r="K84" s="168"/>
      <c r="L84" s="163"/>
      <c r="M84" s="176"/>
      <c r="N84" s="213"/>
    </row>
    <row r="85" spans="1:14" s="104" customFormat="1" ht="72">
      <c r="A85" s="186" t="s">
        <v>88</v>
      </c>
      <c r="B85" s="86" t="s">
        <v>55</v>
      </c>
      <c r="C85" s="88">
        <f>SUM(C86:C87)</f>
        <v>104403.80500000001</v>
      </c>
      <c r="D85" s="88">
        <f>SUM(D86:D87)</f>
        <v>14481.587</v>
      </c>
      <c r="E85" s="88">
        <f>SUM(E86:E87)</f>
        <v>14481.587</v>
      </c>
      <c r="F85" s="164" t="s">
        <v>180</v>
      </c>
      <c r="G85" s="164">
        <v>144815.87</v>
      </c>
      <c r="H85" s="165">
        <v>44095</v>
      </c>
      <c r="I85" s="164">
        <v>144815.87</v>
      </c>
      <c r="J85" s="164">
        <v>0</v>
      </c>
      <c r="K85" s="166">
        <v>0</v>
      </c>
      <c r="L85" s="162" t="s">
        <v>181</v>
      </c>
      <c r="M85" s="210"/>
      <c r="N85" s="212" t="s">
        <v>191</v>
      </c>
    </row>
    <row r="86" spans="1:14" s="104" customFormat="1" ht="12.75">
      <c r="A86" s="170"/>
      <c r="B86" s="55" t="s">
        <v>23</v>
      </c>
      <c r="C86" s="72">
        <v>94912.55</v>
      </c>
      <c r="D86" s="72">
        <v>13033.4283</v>
      </c>
      <c r="E86" s="72">
        <v>13033.4283</v>
      </c>
      <c r="F86" s="132"/>
      <c r="G86" s="132"/>
      <c r="H86" s="157"/>
      <c r="I86" s="132"/>
      <c r="J86" s="132"/>
      <c r="K86" s="133"/>
      <c r="L86" s="126"/>
      <c r="M86" s="176"/>
      <c r="N86" s="209"/>
    </row>
    <row r="87" spans="1:14" s="104" customFormat="1" ht="12.75">
      <c r="A87" s="170"/>
      <c r="B87" s="55" t="s">
        <v>24</v>
      </c>
      <c r="C87" s="72">
        <v>9491.255000000001</v>
      </c>
      <c r="D87" s="72">
        <v>1448.1587</v>
      </c>
      <c r="E87" s="72">
        <v>1448.1587</v>
      </c>
      <c r="F87" s="132"/>
      <c r="G87" s="132"/>
      <c r="H87" s="157"/>
      <c r="I87" s="132"/>
      <c r="J87" s="132"/>
      <c r="K87" s="133"/>
      <c r="L87" s="126"/>
      <c r="M87" s="176"/>
      <c r="N87" s="209"/>
    </row>
    <row r="88" spans="1:14" s="104" customFormat="1" ht="108">
      <c r="A88" s="169" t="s">
        <v>89</v>
      </c>
      <c r="B88" s="58" t="s">
        <v>56</v>
      </c>
      <c r="C88" s="54">
        <f>SUM(C89:C90)</f>
        <v>100472.9767</v>
      </c>
      <c r="D88" s="54">
        <f>SUM(D89:D90)</f>
        <v>0</v>
      </c>
      <c r="E88" s="54">
        <f>SUM(E89:E90)</f>
        <v>0</v>
      </c>
      <c r="F88" s="132" t="s">
        <v>143</v>
      </c>
      <c r="G88" s="132" t="s">
        <v>143</v>
      </c>
      <c r="H88" s="132" t="s">
        <v>143</v>
      </c>
      <c r="I88" s="132">
        <v>366598.0949</v>
      </c>
      <c r="J88" s="132">
        <v>78295.49916</v>
      </c>
      <c r="K88" s="133">
        <v>0.2572</v>
      </c>
      <c r="L88" s="126" t="s">
        <v>181</v>
      </c>
      <c r="M88" s="173"/>
      <c r="N88" s="209" t="s">
        <v>184</v>
      </c>
    </row>
    <row r="89" spans="1:14" s="104" customFormat="1" ht="12.75">
      <c r="A89" s="170"/>
      <c r="B89" s="55" t="s">
        <v>23</v>
      </c>
      <c r="C89" s="72">
        <v>91339.06973</v>
      </c>
      <c r="D89" s="72">
        <v>0</v>
      </c>
      <c r="E89" s="72">
        <v>0</v>
      </c>
      <c r="F89" s="132"/>
      <c r="G89" s="132"/>
      <c r="H89" s="132"/>
      <c r="I89" s="132"/>
      <c r="J89" s="132"/>
      <c r="K89" s="133"/>
      <c r="L89" s="126"/>
      <c r="M89" s="176"/>
      <c r="N89" s="209"/>
    </row>
    <row r="90" spans="1:14" s="104" customFormat="1" ht="12.75">
      <c r="A90" s="170"/>
      <c r="B90" s="55" t="s">
        <v>24</v>
      </c>
      <c r="C90" s="72">
        <v>9133.90697</v>
      </c>
      <c r="D90" s="72">
        <v>0</v>
      </c>
      <c r="E90" s="72">
        <v>0</v>
      </c>
      <c r="F90" s="132"/>
      <c r="G90" s="132"/>
      <c r="H90" s="132"/>
      <c r="I90" s="132"/>
      <c r="J90" s="132"/>
      <c r="K90" s="133"/>
      <c r="L90" s="126"/>
      <c r="M90" s="176"/>
      <c r="N90" s="209"/>
    </row>
    <row r="91" spans="1:14" s="104" customFormat="1" ht="48" customHeight="1">
      <c r="A91" s="169" t="s">
        <v>90</v>
      </c>
      <c r="B91" s="58" t="s">
        <v>57</v>
      </c>
      <c r="C91" s="54">
        <f>SUM(C92:C93)</f>
        <v>31409.1286</v>
      </c>
      <c r="D91" s="54">
        <f>SUM(D92:D93)</f>
        <v>0</v>
      </c>
      <c r="E91" s="54">
        <f>SUM(E92:E93)</f>
        <v>0</v>
      </c>
      <c r="F91" s="132" t="s">
        <v>182</v>
      </c>
      <c r="G91" s="132">
        <v>31409.1286</v>
      </c>
      <c r="H91" s="157">
        <v>43419</v>
      </c>
      <c r="I91" s="132">
        <v>31409.1286</v>
      </c>
      <c r="J91" s="132">
        <v>0</v>
      </c>
      <c r="K91" s="133">
        <v>0</v>
      </c>
      <c r="L91" s="160" t="s">
        <v>183</v>
      </c>
      <c r="M91" s="173"/>
      <c r="N91" s="207" t="s">
        <v>185</v>
      </c>
    </row>
    <row r="92" spans="1:14" s="104" customFormat="1" ht="12.75">
      <c r="A92" s="170"/>
      <c r="B92" s="55" t="s">
        <v>23</v>
      </c>
      <c r="C92" s="72">
        <v>28553.75327</v>
      </c>
      <c r="D92" s="72">
        <v>0</v>
      </c>
      <c r="E92" s="72">
        <v>0</v>
      </c>
      <c r="F92" s="132"/>
      <c r="G92" s="132"/>
      <c r="H92" s="157"/>
      <c r="I92" s="132"/>
      <c r="J92" s="132"/>
      <c r="K92" s="133"/>
      <c r="L92" s="160"/>
      <c r="M92" s="176"/>
      <c r="N92" s="209"/>
    </row>
    <row r="93" spans="1:14" s="104" customFormat="1" ht="13.5" thickBot="1">
      <c r="A93" s="170"/>
      <c r="B93" s="85" t="s">
        <v>24</v>
      </c>
      <c r="C93" s="82">
        <v>2855.37533</v>
      </c>
      <c r="D93" s="82">
        <v>0</v>
      </c>
      <c r="E93" s="82">
        <v>0</v>
      </c>
      <c r="F93" s="139"/>
      <c r="G93" s="139"/>
      <c r="H93" s="215"/>
      <c r="I93" s="139"/>
      <c r="J93" s="139"/>
      <c r="K93" s="140"/>
      <c r="L93" s="214"/>
      <c r="M93" s="176"/>
      <c r="N93" s="213"/>
    </row>
    <row r="94" spans="1:14" s="104" customFormat="1" ht="60">
      <c r="A94" s="177" t="s">
        <v>91</v>
      </c>
      <c r="B94" s="86" t="s">
        <v>58</v>
      </c>
      <c r="C94" s="80">
        <f>SUM(C95:C96)</f>
        <v>9000</v>
      </c>
      <c r="D94" s="80">
        <f>SUM(D95:D96)</f>
        <v>0</v>
      </c>
      <c r="E94" s="80">
        <f>SUM(E95:E96)</f>
        <v>0</v>
      </c>
      <c r="F94" s="164"/>
      <c r="G94" s="164"/>
      <c r="H94" s="162"/>
      <c r="I94" s="164"/>
      <c r="J94" s="164"/>
      <c r="K94" s="167">
        <f>K97</f>
        <v>1</v>
      </c>
      <c r="L94" s="162"/>
      <c r="M94" s="210"/>
      <c r="N94" s="212"/>
    </row>
    <row r="95" spans="1:14" s="104" customFormat="1" ht="12.75">
      <c r="A95" s="185"/>
      <c r="B95" s="55" t="s">
        <v>23</v>
      </c>
      <c r="C95" s="72">
        <f aca="true" t="shared" si="2" ref="C95:E96">C98</f>
        <v>8910</v>
      </c>
      <c r="D95" s="72">
        <f t="shared" si="2"/>
        <v>0</v>
      </c>
      <c r="E95" s="72">
        <f t="shared" si="2"/>
        <v>0</v>
      </c>
      <c r="F95" s="132"/>
      <c r="G95" s="132"/>
      <c r="H95" s="126"/>
      <c r="I95" s="132"/>
      <c r="J95" s="132"/>
      <c r="K95" s="151"/>
      <c r="L95" s="126"/>
      <c r="M95" s="176"/>
      <c r="N95" s="209"/>
    </row>
    <row r="96" spans="1:14" s="104" customFormat="1" ht="13.5" thickBot="1">
      <c r="A96" s="183"/>
      <c r="B96" s="65" t="s">
        <v>24</v>
      </c>
      <c r="C96" s="73">
        <f t="shared" si="2"/>
        <v>90</v>
      </c>
      <c r="D96" s="73">
        <f t="shared" si="2"/>
        <v>0</v>
      </c>
      <c r="E96" s="73">
        <f t="shared" si="2"/>
        <v>0</v>
      </c>
      <c r="F96" s="149"/>
      <c r="G96" s="149"/>
      <c r="H96" s="154"/>
      <c r="I96" s="149"/>
      <c r="J96" s="149"/>
      <c r="K96" s="152"/>
      <c r="L96" s="154"/>
      <c r="M96" s="174"/>
      <c r="N96" s="208"/>
    </row>
    <row r="97" spans="1:14" s="104" customFormat="1" ht="96">
      <c r="A97" s="170" t="s">
        <v>92</v>
      </c>
      <c r="B97" s="83" t="s">
        <v>163</v>
      </c>
      <c r="C97" s="67">
        <f>SUM(C98:C99)</f>
        <v>9000</v>
      </c>
      <c r="D97" s="67">
        <f>SUM(D98:D99)</f>
        <v>0</v>
      </c>
      <c r="E97" s="67">
        <f>SUM(E98:E99)</f>
        <v>0</v>
      </c>
      <c r="F97" s="134" t="s">
        <v>164</v>
      </c>
      <c r="G97" s="134">
        <v>9000</v>
      </c>
      <c r="H97" s="124"/>
      <c r="I97" s="134"/>
      <c r="J97" s="134">
        <v>0</v>
      </c>
      <c r="K97" s="155">
        <v>1</v>
      </c>
      <c r="L97" s="124"/>
      <c r="M97" s="176"/>
      <c r="N97" s="207" t="s">
        <v>179</v>
      </c>
    </row>
    <row r="98" spans="1:14" s="104" customFormat="1" ht="12.75">
      <c r="A98" s="170"/>
      <c r="B98" s="55" t="s">
        <v>23</v>
      </c>
      <c r="C98" s="72">
        <v>8910</v>
      </c>
      <c r="D98" s="72">
        <v>0</v>
      </c>
      <c r="E98" s="72">
        <v>0</v>
      </c>
      <c r="F98" s="135"/>
      <c r="G98" s="135"/>
      <c r="H98" s="137"/>
      <c r="I98" s="135"/>
      <c r="J98" s="135"/>
      <c r="K98" s="156"/>
      <c r="L98" s="137"/>
      <c r="M98" s="176"/>
      <c r="N98" s="209"/>
    </row>
    <row r="99" spans="1:14" s="104" customFormat="1" ht="13.5" thickBot="1">
      <c r="A99" s="170"/>
      <c r="B99" s="85" t="s">
        <v>24</v>
      </c>
      <c r="C99" s="82">
        <v>90</v>
      </c>
      <c r="D99" s="82">
        <v>0</v>
      </c>
      <c r="E99" s="82">
        <v>0</v>
      </c>
      <c r="F99" s="135"/>
      <c r="G99" s="135"/>
      <c r="H99" s="137"/>
      <c r="I99" s="135"/>
      <c r="J99" s="135"/>
      <c r="K99" s="156"/>
      <c r="L99" s="137"/>
      <c r="M99" s="176"/>
      <c r="N99" s="213"/>
    </row>
    <row r="100" spans="1:14" s="104" customFormat="1" ht="24">
      <c r="A100" s="177" t="s">
        <v>60</v>
      </c>
      <c r="B100" s="84" t="s">
        <v>61</v>
      </c>
      <c r="C100" s="80">
        <f>SUM(C101:C101)</f>
        <v>147450</v>
      </c>
      <c r="D100" s="80">
        <f>SUM(D101:D101)</f>
        <v>0</v>
      </c>
      <c r="E100" s="80">
        <f>SUM(E101:E101)</f>
        <v>0</v>
      </c>
      <c r="F100" s="134"/>
      <c r="G100" s="134"/>
      <c r="H100" s="124"/>
      <c r="I100" s="134"/>
      <c r="J100" s="134"/>
      <c r="K100" s="122">
        <f>K102</f>
        <v>0</v>
      </c>
      <c r="L100" s="124"/>
      <c r="M100" s="210"/>
      <c r="N100" s="212"/>
    </row>
    <row r="101" spans="1:14" s="104" customFormat="1" ht="13.5" thickBot="1">
      <c r="A101" s="183"/>
      <c r="B101" s="65" t="s">
        <v>23</v>
      </c>
      <c r="C101" s="73">
        <f>C103</f>
        <v>147450</v>
      </c>
      <c r="D101" s="73">
        <f>D103</f>
        <v>0</v>
      </c>
      <c r="E101" s="73">
        <f>E103</f>
        <v>0</v>
      </c>
      <c r="F101" s="136"/>
      <c r="G101" s="136"/>
      <c r="H101" s="125"/>
      <c r="I101" s="136"/>
      <c r="J101" s="136"/>
      <c r="K101" s="123"/>
      <c r="L101" s="125"/>
      <c r="M101" s="174"/>
      <c r="N101" s="208"/>
    </row>
    <row r="102" spans="1:14" s="104" customFormat="1" ht="48">
      <c r="A102" s="177" t="s">
        <v>63</v>
      </c>
      <c r="B102" s="86" t="s">
        <v>62</v>
      </c>
      <c r="C102" s="80">
        <f>SUM(C103:C103)</f>
        <v>147450</v>
      </c>
      <c r="D102" s="80">
        <f>SUM(D103:D103)</f>
        <v>0</v>
      </c>
      <c r="E102" s="80">
        <f>SUM(E103:E103)</f>
        <v>0</v>
      </c>
      <c r="F102" s="144"/>
      <c r="G102" s="144"/>
      <c r="H102" s="145"/>
      <c r="I102" s="144"/>
      <c r="J102" s="144"/>
      <c r="K102" s="146">
        <f>(K104+K106+K108)/3</f>
        <v>0</v>
      </c>
      <c r="L102" s="145"/>
      <c r="M102" s="210"/>
      <c r="N102" s="212"/>
    </row>
    <row r="103" spans="1:14" s="104" customFormat="1" ht="12.75">
      <c r="A103" s="178"/>
      <c r="B103" s="55" t="s">
        <v>23</v>
      </c>
      <c r="C103" s="72">
        <f>C105+C107+C109</f>
        <v>147450</v>
      </c>
      <c r="D103" s="72">
        <f>D105+D107+D109</f>
        <v>0</v>
      </c>
      <c r="E103" s="72">
        <f>E105+E107+E109</f>
        <v>0</v>
      </c>
      <c r="F103" s="143"/>
      <c r="G103" s="143"/>
      <c r="H103" s="131"/>
      <c r="I103" s="143"/>
      <c r="J103" s="143"/>
      <c r="K103" s="147"/>
      <c r="L103" s="131"/>
      <c r="M103" s="211"/>
      <c r="N103" s="209"/>
    </row>
    <row r="104" spans="1:14" s="104" customFormat="1" ht="36">
      <c r="A104" s="170" t="s">
        <v>64</v>
      </c>
      <c r="B104" s="83" t="s">
        <v>148</v>
      </c>
      <c r="C104" s="67">
        <f>SUM(C105:C105)</f>
        <v>100100</v>
      </c>
      <c r="D104" s="67">
        <f>SUM(D105:D105)</f>
        <v>0</v>
      </c>
      <c r="E104" s="67">
        <f>SUM(E105:E105)</f>
        <v>0</v>
      </c>
      <c r="F104" s="142" t="s">
        <v>138</v>
      </c>
      <c r="G104" s="142">
        <v>143000</v>
      </c>
      <c r="H104" s="127">
        <v>43343</v>
      </c>
      <c r="I104" s="142">
        <v>143000</v>
      </c>
      <c r="J104" s="142"/>
      <c r="K104" s="129">
        <v>0</v>
      </c>
      <c r="L104" s="127">
        <v>43404</v>
      </c>
      <c r="M104" s="176"/>
      <c r="N104" s="207" t="s">
        <v>210</v>
      </c>
    </row>
    <row r="105" spans="1:14" s="104" customFormat="1" ht="12.75">
      <c r="A105" s="170"/>
      <c r="B105" s="55" t="s">
        <v>23</v>
      </c>
      <c r="C105" s="72">
        <v>100100</v>
      </c>
      <c r="D105" s="72">
        <v>0</v>
      </c>
      <c r="E105" s="72">
        <v>0</v>
      </c>
      <c r="F105" s="143"/>
      <c r="G105" s="143"/>
      <c r="H105" s="131"/>
      <c r="I105" s="143"/>
      <c r="J105" s="143"/>
      <c r="K105" s="130"/>
      <c r="L105" s="131"/>
      <c r="M105" s="176"/>
      <c r="N105" s="209"/>
    </row>
    <row r="106" spans="1:14" s="104" customFormat="1" ht="36">
      <c r="A106" s="169" t="s">
        <v>65</v>
      </c>
      <c r="B106" s="58" t="s">
        <v>149</v>
      </c>
      <c r="C106" s="54">
        <f>SUM(C107:C107)</f>
        <v>21150</v>
      </c>
      <c r="D106" s="54">
        <f>SUM(D107:D107)</f>
        <v>0</v>
      </c>
      <c r="E106" s="54">
        <f>SUM(E107:E107)</f>
        <v>0</v>
      </c>
      <c r="F106" s="142"/>
      <c r="G106" s="142"/>
      <c r="H106" s="127"/>
      <c r="I106" s="142"/>
      <c r="J106" s="142"/>
      <c r="K106" s="129">
        <v>0</v>
      </c>
      <c r="L106" s="127"/>
      <c r="M106" s="173"/>
      <c r="N106" s="207" t="s">
        <v>211</v>
      </c>
    </row>
    <row r="107" spans="1:14" s="104" customFormat="1" ht="12.75">
      <c r="A107" s="170"/>
      <c r="B107" s="55" t="s">
        <v>23</v>
      </c>
      <c r="C107" s="72">
        <v>21150</v>
      </c>
      <c r="D107" s="72">
        <v>0</v>
      </c>
      <c r="E107" s="72">
        <v>0</v>
      </c>
      <c r="F107" s="143"/>
      <c r="G107" s="143"/>
      <c r="H107" s="131"/>
      <c r="I107" s="143"/>
      <c r="J107" s="143"/>
      <c r="K107" s="130"/>
      <c r="L107" s="131"/>
      <c r="M107" s="176"/>
      <c r="N107" s="209"/>
    </row>
    <row r="108" spans="1:14" s="104" customFormat="1" ht="24">
      <c r="A108" s="169" t="s">
        <v>66</v>
      </c>
      <c r="B108" s="58" t="s">
        <v>150</v>
      </c>
      <c r="C108" s="54">
        <f>SUM(C109:C109)</f>
        <v>26200</v>
      </c>
      <c r="D108" s="54">
        <f>SUM(D109:D109)</f>
        <v>0</v>
      </c>
      <c r="E108" s="54">
        <f>SUM(E109:E109)</f>
        <v>0</v>
      </c>
      <c r="F108" s="139" t="s">
        <v>140</v>
      </c>
      <c r="G108" s="139">
        <v>42000</v>
      </c>
      <c r="H108" s="127">
        <v>43454</v>
      </c>
      <c r="I108" s="139">
        <v>42000</v>
      </c>
      <c r="J108" s="139"/>
      <c r="K108" s="140">
        <v>0</v>
      </c>
      <c r="L108" s="127">
        <v>43454</v>
      </c>
      <c r="M108" s="173"/>
      <c r="N108" s="207" t="s">
        <v>139</v>
      </c>
    </row>
    <row r="109" spans="1:14" s="104" customFormat="1" ht="13.5" thickBot="1">
      <c r="A109" s="175"/>
      <c r="B109" s="65" t="s">
        <v>23</v>
      </c>
      <c r="C109" s="73">
        <v>26200</v>
      </c>
      <c r="D109" s="73">
        <v>0</v>
      </c>
      <c r="E109" s="73">
        <v>0</v>
      </c>
      <c r="F109" s="136"/>
      <c r="G109" s="136"/>
      <c r="H109" s="128"/>
      <c r="I109" s="136"/>
      <c r="J109" s="136"/>
      <c r="K109" s="141"/>
      <c r="L109" s="128"/>
      <c r="M109" s="174"/>
      <c r="N109" s="208"/>
    </row>
    <row r="110" spans="1:14" s="106" customFormat="1" ht="22.5" customHeight="1">
      <c r="A110" s="105"/>
      <c r="B110" s="51"/>
      <c r="C110" s="19"/>
      <c r="D110" s="19"/>
      <c r="E110" s="19"/>
      <c r="F110" s="19"/>
      <c r="G110" s="19"/>
      <c r="H110" s="19"/>
      <c r="I110" s="19"/>
      <c r="J110" s="19"/>
      <c r="K110" s="19"/>
      <c r="L110" s="19"/>
      <c r="M110" s="19"/>
      <c r="N110" s="20"/>
    </row>
    <row r="111" spans="1:13" s="108" customFormat="1" ht="13.5" customHeight="1">
      <c r="A111" s="107"/>
      <c r="B111" s="89" t="s">
        <v>14</v>
      </c>
      <c r="C111" s="24"/>
      <c r="E111" s="24"/>
      <c r="F111" s="26"/>
      <c r="G111" s="27"/>
      <c r="H111" s="121" t="s">
        <v>135</v>
      </c>
      <c r="I111" s="121"/>
      <c r="J111" s="121"/>
      <c r="K111" s="121"/>
      <c r="L111" s="121"/>
      <c r="M111" s="28"/>
    </row>
    <row r="112" spans="1:13" s="109" customFormat="1" ht="10.5" customHeight="1">
      <c r="A112" s="20"/>
      <c r="B112" s="30"/>
      <c r="C112" s="38"/>
      <c r="D112" s="32" t="s">
        <v>12</v>
      </c>
      <c r="E112" s="32"/>
      <c r="F112" s="34"/>
      <c r="G112" s="35"/>
      <c r="H112" s="205" t="s">
        <v>13</v>
      </c>
      <c r="I112" s="205"/>
      <c r="J112" s="205"/>
      <c r="K112" s="205"/>
      <c r="L112" s="205"/>
      <c r="M112" s="30"/>
    </row>
    <row r="113" spans="1:13" s="108" customFormat="1" ht="11.25" customHeight="1">
      <c r="A113" s="107"/>
      <c r="B113" s="90" t="s">
        <v>137</v>
      </c>
      <c r="D113" s="110"/>
      <c r="E113" s="23"/>
      <c r="F113" s="111"/>
      <c r="G113" s="23"/>
      <c r="H113" s="112"/>
      <c r="I113" s="112"/>
      <c r="J113" s="112"/>
      <c r="K113" s="113"/>
      <c r="L113" s="23"/>
      <c r="M113" s="28"/>
    </row>
    <row r="114" spans="1:13" s="108" customFormat="1" ht="9.75" customHeight="1">
      <c r="A114" s="20"/>
      <c r="B114" s="32" t="s">
        <v>15</v>
      </c>
      <c r="D114" s="49"/>
      <c r="E114" s="49"/>
      <c r="F114" s="111"/>
      <c r="G114" s="49"/>
      <c r="H114" s="114"/>
      <c r="I114" s="114"/>
      <c r="J114" s="114"/>
      <c r="K114" s="115"/>
      <c r="L114" s="49"/>
      <c r="M114" s="30"/>
    </row>
    <row r="116" spans="1:14" s="106" customFormat="1" ht="27" customHeight="1">
      <c r="A116" s="105"/>
      <c r="B116" s="204" t="s">
        <v>10</v>
      </c>
      <c r="C116" s="204"/>
      <c r="D116" s="204"/>
      <c r="E116" s="204"/>
      <c r="F116" s="204"/>
      <c r="G116" s="204"/>
      <c r="H116" s="204"/>
      <c r="I116" s="204"/>
      <c r="J116" s="204"/>
      <c r="K116" s="204"/>
      <c r="L116" s="204"/>
      <c r="M116" s="204"/>
      <c r="N116" s="204"/>
    </row>
    <row r="117" spans="2:14" ht="27" customHeight="1">
      <c r="B117" s="206" t="s">
        <v>31</v>
      </c>
      <c r="C117" s="206"/>
      <c r="D117" s="206"/>
      <c r="E117" s="206"/>
      <c r="F117" s="206"/>
      <c r="G117" s="206"/>
      <c r="H117" s="206"/>
      <c r="I117" s="206"/>
      <c r="J117" s="206"/>
      <c r="K117" s="206"/>
      <c r="L117" s="206"/>
      <c r="M117" s="206"/>
      <c r="N117" s="206"/>
    </row>
  </sheetData>
  <sheetProtection/>
  <mergeCells count="347">
    <mergeCell ref="K8:K12"/>
    <mergeCell ref="K13:K17"/>
    <mergeCell ref="B2:M2"/>
    <mergeCell ref="B3:M3"/>
    <mergeCell ref="B4:M4"/>
    <mergeCell ref="A8:A12"/>
    <mergeCell ref="F8:F12"/>
    <mergeCell ref="G8:G12"/>
    <mergeCell ref="H8:H12"/>
    <mergeCell ref="I8:I12"/>
    <mergeCell ref="J8:J12"/>
    <mergeCell ref="K18:K21"/>
    <mergeCell ref="L8:L12"/>
    <mergeCell ref="M8:M12"/>
    <mergeCell ref="N8:N12"/>
    <mergeCell ref="A13:A17"/>
    <mergeCell ref="F13:F17"/>
    <mergeCell ref="G13:G17"/>
    <mergeCell ref="H13:H17"/>
    <mergeCell ref="I13:I17"/>
    <mergeCell ref="J13:J17"/>
    <mergeCell ref="K22:K24"/>
    <mergeCell ref="L13:L17"/>
    <mergeCell ref="M13:M17"/>
    <mergeCell ref="N13:N17"/>
    <mergeCell ref="A18:A21"/>
    <mergeCell ref="F18:F21"/>
    <mergeCell ref="G18:G21"/>
    <mergeCell ref="H18:H21"/>
    <mergeCell ref="I18:I21"/>
    <mergeCell ref="J18:J21"/>
    <mergeCell ref="K25:K27"/>
    <mergeCell ref="L18:L21"/>
    <mergeCell ref="M18:M21"/>
    <mergeCell ref="N18:N21"/>
    <mergeCell ref="A22:A24"/>
    <mergeCell ref="F22:F24"/>
    <mergeCell ref="G22:G24"/>
    <mergeCell ref="H22:H24"/>
    <mergeCell ref="I22:I24"/>
    <mergeCell ref="J22:J24"/>
    <mergeCell ref="K28:K30"/>
    <mergeCell ref="L22:L24"/>
    <mergeCell ref="M22:M24"/>
    <mergeCell ref="N22:N24"/>
    <mergeCell ref="A25:A27"/>
    <mergeCell ref="F25:F27"/>
    <mergeCell ref="G25:G27"/>
    <mergeCell ref="H25:H27"/>
    <mergeCell ref="I25:I27"/>
    <mergeCell ref="J25:J27"/>
    <mergeCell ref="K31:K33"/>
    <mergeCell ref="L25:L27"/>
    <mergeCell ref="M25:M27"/>
    <mergeCell ref="N25:N27"/>
    <mergeCell ref="A28:A30"/>
    <mergeCell ref="F28:F30"/>
    <mergeCell ref="G28:G30"/>
    <mergeCell ref="H28:H30"/>
    <mergeCell ref="I28:I30"/>
    <mergeCell ref="J28:J30"/>
    <mergeCell ref="K34:K36"/>
    <mergeCell ref="L28:L30"/>
    <mergeCell ref="M28:M30"/>
    <mergeCell ref="N28:N30"/>
    <mergeCell ref="A31:A33"/>
    <mergeCell ref="F31:F33"/>
    <mergeCell ref="G31:G33"/>
    <mergeCell ref="H31:H33"/>
    <mergeCell ref="I31:I33"/>
    <mergeCell ref="J31:J33"/>
    <mergeCell ref="K37:K39"/>
    <mergeCell ref="L31:L33"/>
    <mergeCell ref="M31:M33"/>
    <mergeCell ref="N31:N33"/>
    <mergeCell ref="A34:A36"/>
    <mergeCell ref="F34:F36"/>
    <mergeCell ref="G34:G36"/>
    <mergeCell ref="H34:H36"/>
    <mergeCell ref="I34:I36"/>
    <mergeCell ref="J34:J36"/>
    <mergeCell ref="K40:K42"/>
    <mergeCell ref="L34:L36"/>
    <mergeCell ref="M34:M36"/>
    <mergeCell ref="N34:N36"/>
    <mergeCell ref="A37:A39"/>
    <mergeCell ref="F37:F39"/>
    <mergeCell ref="G37:G39"/>
    <mergeCell ref="H37:H39"/>
    <mergeCell ref="I37:I39"/>
    <mergeCell ref="J37:J39"/>
    <mergeCell ref="K43:K45"/>
    <mergeCell ref="L37:L39"/>
    <mergeCell ref="M37:M39"/>
    <mergeCell ref="N37:N39"/>
    <mergeCell ref="A40:A42"/>
    <mergeCell ref="F40:F42"/>
    <mergeCell ref="G40:G42"/>
    <mergeCell ref="H40:H42"/>
    <mergeCell ref="I40:I42"/>
    <mergeCell ref="J40:J42"/>
    <mergeCell ref="K46:K48"/>
    <mergeCell ref="L40:L42"/>
    <mergeCell ref="M40:M42"/>
    <mergeCell ref="N40:N42"/>
    <mergeCell ref="A43:A45"/>
    <mergeCell ref="F43:F45"/>
    <mergeCell ref="G43:G45"/>
    <mergeCell ref="H43:H45"/>
    <mergeCell ref="I43:I45"/>
    <mergeCell ref="J43:J45"/>
    <mergeCell ref="K49:K51"/>
    <mergeCell ref="L43:L45"/>
    <mergeCell ref="M43:M45"/>
    <mergeCell ref="N43:N45"/>
    <mergeCell ref="A46:A48"/>
    <mergeCell ref="F46:F48"/>
    <mergeCell ref="G46:G48"/>
    <mergeCell ref="H46:H48"/>
    <mergeCell ref="I46:I48"/>
    <mergeCell ref="J46:J48"/>
    <mergeCell ref="K52:K54"/>
    <mergeCell ref="L46:L48"/>
    <mergeCell ref="M46:M48"/>
    <mergeCell ref="N46:N48"/>
    <mergeCell ref="A49:A51"/>
    <mergeCell ref="F49:F51"/>
    <mergeCell ref="G49:G51"/>
    <mergeCell ref="H49:H51"/>
    <mergeCell ref="I49:I51"/>
    <mergeCell ref="J49:J51"/>
    <mergeCell ref="K55:K57"/>
    <mergeCell ref="L49:L51"/>
    <mergeCell ref="M49:M51"/>
    <mergeCell ref="N49:N51"/>
    <mergeCell ref="A52:A54"/>
    <mergeCell ref="F52:F54"/>
    <mergeCell ref="G52:G54"/>
    <mergeCell ref="H52:H54"/>
    <mergeCell ref="I52:I54"/>
    <mergeCell ref="J52:J54"/>
    <mergeCell ref="K58:K60"/>
    <mergeCell ref="L52:L54"/>
    <mergeCell ref="M52:M54"/>
    <mergeCell ref="N52:N54"/>
    <mergeCell ref="A55:A57"/>
    <mergeCell ref="F55:F57"/>
    <mergeCell ref="G55:G57"/>
    <mergeCell ref="H55:H57"/>
    <mergeCell ref="I55:I57"/>
    <mergeCell ref="J55:J57"/>
    <mergeCell ref="A58:A60"/>
    <mergeCell ref="F58:F60"/>
    <mergeCell ref="G58:G60"/>
    <mergeCell ref="H58:H60"/>
    <mergeCell ref="I58:I60"/>
    <mergeCell ref="J58:J60"/>
    <mergeCell ref="L58:L60"/>
    <mergeCell ref="M58:M60"/>
    <mergeCell ref="N58:N60"/>
    <mergeCell ref="L55:L57"/>
    <mergeCell ref="M55:M57"/>
    <mergeCell ref="N55:N57"/>
    <mergeCell ref="K64:K66"/>
    <mergeCell ref="A61:A63"/>
    <mergeCell ref="F61:F63"/>
    <mergeCell ref="G61:G63"/>
    <mergeCell ref="H61:H63"/>
    <mergeCell ref="I61:I63"/>
    <mergeCell ref="J61:J63"/>
    <mergeCell ref="K61:K63"/>
    <mergeCell ref="K67:K69"/>
    <mergeCell ref="L61:L63"/>
    <mergeCell ref="M61:M63"/>
    <mergeCell ref="N61:N63"/>
    <mergeCell ref="A64:A66"/>
    <mergeCell ref="F64:F66"/>
    <mergeCell ref="G64:G66"/>
    <mergeCell ref="H64:H66"/>
    <mergeCell ref="I64:I66"/>
    <mergeCell ref="J64:J66"/>
    <mergeCell ref="K70:K72"/>
    <mergeCell ref="L64:L66"/>
    <mergeCell ref="M64:M66"/>
    <mergeCell ref="N64:N66"/>
    <mergeCell ref="A67:A69"/>
    <mergeCell ref="F67:F69"/>
    <mergeCell ref="G67:G69"/>
    <mergeCell ref="H67:H69"/>
    <mergeCell ref="I67:I69"/>
    <mergeCell ref="J67:J69"/>
    <mergeCell ref="K73:K75"/>
    <mergeCell ref="L67:L69"/>
    <mergeCell ref="M67:M69"/>
    <mergeCell ref="N67:N69"/>
    <mergeCell ref="A70:A72"/>
    <mergeCell ref="F70:F72"/>
    <mergeCell ref="G70:G72"/>
    <mergeCell ref="H70:H72"/>
    <mergeCell ref="I70:I72"/>
    <mergeCell ref="J70:J72"/>
    <mergeCell ref="K76:K78"/>
    <mergeCell ref="L70:L72"/>
    <mergeCell ref="M70:M72"/>
    <mergeCell ref="N70:N72"/>
    <mergeCell ref="A73:A75"/>
    <mergeCell ref="F73:F75"/>
    <mergeCell ref="G73:G75"/>
    <mergeCell ref="H73:H75"/>
    <mergeCell ref="I73:I75"/>
    <mergeCell ref="J73:J75"/>
    <mergeCell ref="K82:K84"/>
    <mergeCell ref="L73:L75"/>
    <mergeCell ref="M73:M75"/>
    <mergeCell ref="N73:N75"/>
    <mergeCell ref="A76:A78"/>
    <mergeCell ref="F76:F78"/>
    <mergeCell ref="G76:G78"/>
    <mergeCell ref="H76:H78"/>
    <mergeCell ref="I76:I78"/>
    <mergeCell ref="J76:J78"/>
    <mergeCell ref="K85:K87"/>
    <mergeCell ref="L76:L78"/>
    <mergeCell ref="M76:M78"/>
    <mergeCell ref="N76:N78"/>
    <mergeCell ref="A82:A84"/>
    <mergeCell ref="F82:F84"/>
    <mergeCell ref="G82:G84"/>
    <mergeCell ref="H82:H84"/>
    <mergeCell ref="I82:I84"/>
    <mergeCell ref="J82:J84"/>
    <mergeCell ref="K88:K90"/>
    <mergeCell ref="L82:L84"/>
    <mergeCell ref="M82:M84"/>
    <mergeCell ref="N82:N84"/>
    <mergeCell ref="A85:A87"/>
    <mergeCell ref="F85:F87"/>
    <mergeCell ref="G85:G87"/>
    <mergeCell ref="H85:H87"/>
    <mergeCell ref="I85:I87"/>
    <mergeCell ref="J85:J87"/>
    <mergeCell ref="K91:K93"/>
    <mergeCell ref="L85:L87"/>
    <mergeCell ref="M85:M87"/>
    <mergeCell ref="N85:N87"/>
    <mergeCell ref="A88:A90"/>
    <mergeCell ref="F88:F90"/>
    <mergeCell ref="G88:G90"/>
    <mergeCell ref="H88:H90"/>
    <mergeCell ref="I88:I90"/>
    <mergeCell ref="J88:J90"/>
    <mergeCell ref="K94:K96"/>
    <mergeCell ref="L88:L90"/>
    <mergeCell ref="M88:M90"/>
    <mergeCell ref="N88:N90"/>
    <mergeCell ref="A91:A93"/>
    <mergeCell ref="F91:F93"/>
    <mergeCell ref="G91:G93"/>
    <mergeCell ref="H91:H93"/>
    <mergeCell ref="I91:I93"/>
    <mergeCell ref="J91:J93"/>
    <mergeCell ref="K97:K99"/>
    <mergeCell ref="L91:L93"/>
    <mergeCell ref="M91:M93"/>
    <mergeCell ref="N91:N93"/>
    <mergeCell ref="A94:A96"/>
    <mergeCell ref="F94:F96"/>
    <mergeCell ref="G94:G96"/>
    <mergeCell ref="H94:H96"/>
    <mergeCell ref="I94:I96"/>
    <mergeCell ref="J94:J96"/>
    <mergeCell ref="K100:K101"/>
    <mergeCell ref="L94:L96"/>
    <mergeCell ref="M94:M96"/>
    <mergeCell ref="N94:N96"/>
    <mergeCell ref="A97:A99"/>
    <mergeCell ref="F97:F99"/>
    <mergeCell ref="G97:G99"/>
    <mergeCell ref="H97:H99"/>
    <mergeCell ref="I97:I99"/>
    <mergeCell ref="J97:J99"/>
    <mergeCell ref="K102:K103"/>
    <mergeCell ref="L97:L99"/>
    <mergeCell ref="M97:M99"/>
    <mergeCell ref="N97:N99"/>
    <mergeCell ref="A100:A101"/>
    <mergeCell ref="F100:F101"/>
    <mergeCell ref="G100:G101"/>
    <mergeCell ref="H100:H101"/>
    <mergeCell ref="I100:I101"/>
    <mergeCell ref="J100:J101"/>
    <mergeCell ref="K104:K105"/>
    <mergeCell ref="L100:L101"/>
    <mergeCell ref="M100:M101"/>
    <mergeCell ref="N100:N101"/>
    <mergeCell ref="A102:A103"/>
    <mergeCell ref="F102:F103"/>
    <mergeCell ref="G102:G103"/>
    <mergeCell ref="H102:H103"/>
    <mergeCell ref="I102:I103"/>
    <mergeCell ref="J102:J103"/>
    <mergeCell ref="K106:K107"/>
    <mergeCell ref="L102:L103"/>
    <mergeCell ref="M102:M103"/>
    <mergeCell ref="N102:N103"/>
    <mergeCell ref="A104:A105"/>
    <mergeCell ref="F104:F105"/>
    <mergeCell ref="G104:G105"/>
    <mergeCell ref="H104:H105"/>
    <mergeCell ref="I104:I105"/>
    <mergeCell ref="J104:J105"/>
    <mergeCell ref="A106:A107"/>
    <mergeCell ref="F106:F107"/>
    <mergeCell ref="G106:G107"/>
    <mergeCell ref="H106:H107"/>
    <mergeCell ref="I106:I107"/>
    <mergeCell ref="J106:J107"/>
    <mergeCell ref="B116:N116"/>
    <mergeCell ref="L106:L107"/>
    <mergeCell ref="M106:M107"/>
    <mergeCell ref="N106:N107"/>
    <mergeCell ref="A108:A109"/>
    <mergeCell ref="F108:F109"/>
    <mergeCell ref="G108:G109"/>
    <mergeCell ref="H108:H109"/>
    <mergeCell ref="I108:I109"/>
    <mergeCell ref="J108:J109"/>
    <mergeCell ref="M79:M81"/>
    <mergeCell ref="L108:L109"/>
    <mergeCell ref="M108:M109"/>
    <mergeCell ref="N108:N109"/>
    <mergeCell ref="H111:L111"/>
    <mergeCell ref="H112:L112"/>
    <mergeCell ref="K108:K109"/>
    <mergeCell ref="L104:L105"/>
    <mergeCell ref="M104:M105"/>
    <mergeCell ref="N104:N105"/>
    <mergeCell ref="N79:N81"/>
    <mergeCell ref="B117:N117"/>
    <mergeCell ref="A79:A81"/>
    <mergeCell ref="F79:F81"/>
    <mergeCell ref="G79:G81"/>
    <mergeCell ref="H79:H81"/>
    <mergeCell ref="I79:I81"/>
    <mergeCell ref="J79:J81"/>
    <mergeCell ref="K79:K81"/>
    <mergeCell ref="L79:L81"/>
  </mergeCells>
  <printOptions/>
  <pageMargins left="0.2362204724409449" right="0.2362204724409449" top="0.7480314960629921" bottom="0.7480314960629921" header="0" footer="0"/>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Гемаксон Алексей Юрьевич</cp:lastModifiedBy>
  <cp:lastPrinted>2018-04-23T21:29:45Z</cp:lastPrinted>
  <dcterms:created xsi:type="dcterms:W3CDTF">1996-10-08T23:32:33Z</dcterms:created>
  <dcterms:modified xsi:type="dcterms:W3CDTF">2018-05-17T02:45:10Z</dcterms:modified>
  <cp:category/>
  <cp:version/>
  <cp:contentType/>
  <cp:contentStatus/>
</cp:coreProperties>
</file>