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1035" windowWidth="19320" windowHeight="11160" tabRatio="601" activeTab="1"/>
  </bookViews>
  <sheets>
    <sheet name="Таблица № 1" sheetId="10" r:id="rId1"/>
    <sheet name="Таблица № 2" sheetId="11" r:id="rId2"/>
    <sheet name="Таблица №3" sheetId="3" r:id="rId3"/>
    <sheet name="Таблица № 4" sheetId="12" r:id="rId4"/>
    <sheet name="Таблица №5" sheetId="5" r:id="rId5"/>
    <sheet name="Таблица №6" sheetId="6" r:id="rId6"/>
    <sheet name="Таблица № 7" sheetId="9" r:id="rId7"/>
    <sheet name="свод" sheetId="8" r:id="rId8"/>
  </sheets>
  <externalReferences>
    <externalReference r:id="rId9"/>
  </externalReferences>
  <definedNames>
    <definedName name="_xlnm._FilterDatabase" localSheetId="0" hidden="1">'Таблица № 1'!#REF!</definedName>
    <definedName name="Вст_пункта">#N/A</definedName>
    <definedName name="Вых_рас">#N/A</definedName>
    <definedName name="Вых_свод">#N/A</definedName>
    <definedName name="_xlnm.Print_Titles" localSheetId="0">'Таблица № 1'!$2:$4</definedName>
    <definedName name="лот">#N/A</definedName>
    <definedName name="_xlnm.Print_Area" localSheetId="7">свод!$A$1:$N$115</definedName>
    <definedName name="_xlnm.Print_Area" localSheetId="0">'Таблица № 1'!$A$1:$AQ$163</definedName>
    <definedName name="_xlnm.Print_Area" localSheetId="2">'Таблица №3'!$A$1:$L$21</definedName>
    <definedName name="_xlnm.Print_Area" localSheetId="4">'Таблица №5'!$A$1:$O$78</definedName>
    <definedName name="_xlnm.Print_Area" localSheetId="5">'Таблица №6'!$A$1:$P$97</definedName>
    <definedName name="Объектный">#N/A</definedName>
    <definedName name="ОСР">#N/A</definedName>
    <definedName name="расчет">#N/A</definedName>
  </definedNames>
  <calcPr calcId="145621"/>
</workbook>
</file>

<file path=xl/calcChain.xml><?xml version="1.0" encoding="utf-8"?>
<calcChain xmlns="http://schemas.openxmlformats.org/spreadsheetml/2006/main">
  <c r="AR262" i="11" l="1"/>
  <c r="AR263" i="11"/>
  <c r="AO263" i="11"/>
  <c r="AI263" i="11"/>
  <c r="AC263" i="11"/>
  <c r="W263" i="11"/>
  <c r="Q263" i="11"/>
  <c r="G262" i="11" l="1"/>
  <c r="F262" i="11"/>
  <c r="E262" i="11"/>
  <c r="D262" i="11"/>
  <c r="M271" i="11"/>
  <c r="K271" i="11"/>
  <c r="M277" i="11"/>
  <c r="M276" i="11"/>
  <c r="M262" i="11" s="1"/>
  <c r="M275" i="11"/>
  <c r="M263" i="11"/>
  <c r="K277" i="11"/>
  <c r="K276" i="11"/>
  <c r="K275" i="11"/>
  <c r="K274" i="11"/>
  <c r="K273" i="11"/>
  <c r="K265" i="11"/>
  <c r="K266" i="11"/>
  <c r="K267" i="11"/>
  <c r="K268" i="11"/>
  <c r="K269" i="11"/>
  <c r="K270" i="11"/>
  <c r="K264" i="11"/>
  <c r="K263" i="11"/>
  <c r="AQ253" i="11" l="1"/>
  <c r="AQ263" i="11" s="1"/>
  <c r="AS469" i="11"/>
  <c r="AP64" i="10"/>
  <c r="AP147" i="10"/>
  <c r="AN147" i="10"/>
  <c r="AJ147" i="10"/>
  <c r="AH147" i="10"/>
  <c r="AQ262" i="11" l="1"/>
  <c r="E53" i="9"/>
  <c r="H53" i="9"/>
  <c r="R19" i="12" l="1"/>
  <c r="R20" i="12" s="1"/>
  <c r="F146" i="10" l="1"/>
  <c r="E146" i="10"/>
  <c r="AJ146" i="10"/>
  <c r="AP146" i="10"/>
  <c r="AN148" i="10"/>
  <c r="AN146" i="10"/>
  <c r="AH148" i="10"/>
  <c r="AH146" i="10"/>
  <c r="AD147" i="10"/>
  <c r="AD146" i="10" s="1"/>
  <c r="AB148" i="10"/>
  <c r="AB147" i="10"/>
  <c r="X147" i="10"/>
  <c r="X146" i="10" s="1"/>
  <c r="V148" i="10"/>
  <c r="V147" i="10"/>
  <c r="V146" i="10" s="1"/>
  <c r="R147" i="10"/>
  <c r="R146" i="10" s="1"/>
  <c r="P148" i="10"/>
  <c r="P147" i="10"/>
  <c r="P146" i="10" s="1"/>
  <c r="L147" i="10"/>
  <c r="L146" i="10" s="1"/>
  <c r="J148" i="10"/>
  <c r="J147" i="10"/>
  <c r="J146" i="10" s="1"/>
  <c r="AP88" i="10"/>
  <c r="AP109" i="10" s="1"/>
  <c r="AN89" i="10"/>
  <c r="AN88" i="10"/>
  <c r="AJ88" i="10"/>
  <c r="AJ109" i="10" s="1"/>
  <c r="AH89" i="10"/>
  <c r="AH88" i="10"/>
  <c r="AD88" i="10"/>
  <c r="AD109" i="10" s="1"/>
  <c r="AB89" i="10"/>
  <c r="AB88" i="10"/>
  <c r="X88" i="10"/>
  <c r="X109" i="10" s="1"/>
  <c r="V89" i="10"/>
  <c r="V88" i="10"/>
  <c r="R88" i="10"/>
  <c r="R109" i="10" s="1"/>
  <c r="P89" i="10"/>
  <c r="P88" i="10"/>
  <c r="L88" i="10"/>
  <c r="L109" i="10" s="1"/>
  <c r="J89" i="10"/>
  <c r="J88" i="10"/>
  <c r="AB146" i="10"/>
  <c r="F19" i="12"/>
  <c r="F20" i="12" s="1"/>
  <c r="G19" i="12"/>
  <c r="G20" i="12" s="1"/>
  <c r="K19" i="12"/>
  <c r="K20" i="12" s="1"/>
  <c r="L19" i="12"/>
  <c r="L20" i="12" s="1"/>
  <c r="AO471" i="11" l="1"/>
  <c r="AO470" i="11"/>
  <c r="L77" i="5" l="1"/>
  <c r="M77" i="5" s="1"/>
  <c r="L50" i="5"/>
  <c r="M50" i="5" s="1"/>
  <c r="P72" i="10" l="1"/>
  <c r="P71" i="10"/>
  <c r="P68" i="10" s="1"/>
  <c r="P70" i="10"/>
  <c r="AN69" i="10"/>
  <c r="AN68" i="10" s="1"/>
  <c r="AH69" i="10"/>
  <c r="AH68" i="10" s="1"/>
  <c r="AB69" i="10"/>
  <c r="AB68" i="10" s="1"/>
  <c r="V69" i="10"/>
  <c r="V68" i="10" s="1"/>
  <c r="R69" i="10"/>
  <c r="P69" i="10"/>
  <c r="J69" i="10"/>
  <c r="J68" i="10" s="1"/>
  <c r="E68" i="10"/>
  <c r="V67" i="10"/>
  <c r="J67" i="10"/>
  <c r="X66" i="10"/>
  <c r="F66" i="10"/>
  <c r="AN65" i="10"/>
  <c r="AN63" i="10"/>
  <c r="AH63" i="10"/>
  <c r="AP62" i="10"/>
  <c r="AJ62" i="10"/>
  <c r="AN61" i="10"/>
  <c r="AH61" i="10"/>
  <c r="AP60" i="10"/>
  <c r="AJ60" i="10"/>
  <c r="AN59" i="10"/>
  <c r="AH59" i="10"/>
  <c r="AB59" i="10"/>
  <c r="J59" i="10"/>
  <c r="AP58" i="10"/>
  <c r="AJ58" i="10"/>
  <c r="AD58" i="10"/>
  <c r="R71" i="10"/>
  <c r="AB57" i="10"/>
  <c r="AD56" i="10"/>
  <c r="AB55" i="10"/>
  <c r="V55" i="10"/>
  <c r="AD54" i="10"/>
  <c r="X54" i="10"/>
  <c r="F54" i="10"/>
  <c r="V53" i="10"/>
  <c r="X52" i="10"/>
  <c r="L69" i="10" l="1"/>
  <c r="AH70" i="10"/>
  <c r="AN70" i="10"/>
  <c r="L68" i="10"/>
  <c r="F68" i="10"/>
  <c r="AB70" i="10"/>
  <c r="J70" i="10"/>
  <c r="AP69" i="10"/>
  <c r="X69" i="10"/>
  <c r="AD69" i="10"/>
  <c r="AJ69" i="10"/>
  <c r="V70" i="10"/>
  <c r="AJ68" i="10"/>
  <c r="X68" i="10"/>
  <c r="R68" i="10"/>
  <c r="AD68" i="10"/>
  <c r="AP68" i="10"/>
  <c r="D94" i="8" l="1"/>
  <c r="E92" i="8"/>
  <c r="E94" i="8" s="1"/>
  <c r="F92" i="8" l="1"/>
  <c r="K14" i="3"/>
  <c r="K15" i="3" s="1"/>
  <c r="F14" i="3"/>
  <c r="F15" i="3" s="1"/>
  <c r="F94" i="8" l="1"/>
  <c r="G92" i="8"/>
  <c r="H92" i="8" l="1"/>
  <c r="G94" i="8"/>
  <c r="H94" i="8" l="1"/>
  <c r="I92" i="8"/>
  <c r="I94" i="8" l="1"/>
  <c r="J92" i="8"/>
  <c r="J94" i="8" s="1"/>
  <c r="J10" i="8" l="1"/>
  <c r="I10" i="8"/>
  <c r="E10" i="8"/>
  <c r="J41" i="8" l="1"/>
  <c r="G43" i="8" l="1"/>
  <c r="E45" i="8" l="1"/>
  <c r="G9" i="8" l="1"/>
  <c r="H9" i="8"/>
  <c r="H11" i="8"/>
  <c r="G8" i="8"/>
  <c r="H32" i="8" l="1"/>
  <c r="D32" i="8" s="1"/>
  <c r="E31" i="8"/>
  <c r="D31" i="8" s="1"/>
  <c r="J58" i="8" l="1"/>
  <c r="D58" i="8" s="1"/>
  <c r="J57" i="8"/>
  <c r="D57" i="8" s="1"/>
  <c r="J56" i="8"/>
  <c r="I55" i="8"/>
  <c r="H55" i="8"/>
  <c r="G54" i="8"/>
  <c r="G53" i="8"/>
  <c r="D53" i="8" s="1"/>
  <c r="G52" i="8"/>
  <c r="D52" i="8" s="1"/>
  <c r="G51" i="8"/>
  <c r="G46" i="8"/>
  <c r="J45" i="8"/>
  <c r="I45" i="8"/>
  <c r="H45" i="8"/>
  <c r="G45" i="8"/>
  <c r="F45" i="8"/>
  <c r="J44" i="8"/>
  <c r="I44" i="8"/>
  <c r="H44" i="8"/>
  <c r="G44" i="8"/>
  <c r="J43" i="8"/>
  <c r="H43" i="8"/>
  <c r="I42" i="8"/>
  <c r="H42" i="8"/>
  <c r="G42" i="8"/>
  <c r="F42" i="8"/>
  <c r="I41" i="8"/>
  <c r="H41" i="8"/>
  <c r="F50" i="8"/>
  <c r="D50" i="8" s="1"/>
  <c r="F49" i="8"/>
  <c r="D49" i="8" s="1"/>
  <c r="F43" i="8"/>
  <c r="E48" i="8"/>
  <c r="D48" i="8" s="1"/>
  <c r="E47" i="8"/>
  <c r="D47" i="8" s="1"/>
  <c r="D51" i="8"/>
  <c r="D54" i="8"/>
  <c r="D56" i="8"/>
  <c r="E44" i="8"/>
  <c r="E43" i="8"/>
  <c r="D46" i="8"/>
  <c r="D55" i="8" l="1"/>
  <c r="I40" i="8"/>
  <c r="F40" i="8"/>
  <c r="H40" i="8"/>
  <c r="J40" i="8"/>
  <c r="D45" i="8"/>
  <c r="G40" i="8"/>
  <c r="D44" i="8"/>
  <c r="D42" i="8"/>
  <c r="D43" i="8"/>
  <c r="E41" i="8" l="1"/>
  <c r="E40" i="8" l="1"/>
  <c r="D40" i="8" s="1"/>
  <c r="D41" i="8"/>
  <c r="D11" i="8" l="1"/>
  <c r="D8" i="8"/>
  <c r="F10" i="8"/>
  <c r="D14" i="8" l="1"/>
  <c r="D10" i="8"/>
  <c r="F7" i="8"/>
  <c r="D9" i="8"/>
  <c r="H7" i="8"/>
  <c r="G7" i="8"/>
  <c r="E7" i="8"/>
  <c r="E24" i="8" s="1"/>
  <c r="I7" i="8"/>
  <c r="J7" i="8"/>
  <c r="D13" i="8" l="1"/>
  <c r="E25" i="8"/>
  <c r="F24" i="8"/>
  <c r="D7" i="8"/>
  <c r="D25" i="8" s="1"/>
  <c r="F25" i="8" l="1"/>
  <c r="G24" i="8"/>
  <c r="G25" i="8" l="1"/>
  <c r="H24" i="8"/>
  <c r="H25" i="8" l="1"/>
  <c r="I24" i="8"/>
  <c r="I25" i="8" l="1"/>
  <c r="J24" i="8"/>
  <c r="J25" i="8" s="1"/>
  <c r="J30" i="8"/>
  <c r="I30" i="8"/>
  <c r="F30" i="8" l="1"/>
  <c r="E30" i="8" l="1"/>
  <c r="H30" i="8" l="1"/>
  <c r="G30" i="8" l="1"/>
  <c r="D30" i="8" s="1"/>
  <c r="E62" i="8" l="1"/>
  <c r="F62" i="8" l="1"/>
  <c r="G62" i="8" l="1"/>
  <c r="H62" i="8" l="1"/>
  <c r="I62" i="8" l="1"/>
  <c r="J62" i="8" l="1"/>
  <c r="D62" i="8" s="1"/>
</calcChain>
</file>

<file path=xl/comments1.xml><?xml version="1.0" encoding="utf-8"?>
<comments xmlns="http://schemas.openxmlformats.org/spreadsheetml/2006/main">
  <authors>
    <author>Чепелюк Денис Александрович</author>
  </authors>
  <commentList>
    <comment ref="X52" authorId="0">
      <text>
        <r>
          <rPr>
            <b/>
            <sz val="9"/>
            <color indexed="81"/>
            <rFont val="Tahoma"/>
            <charset val="1"/>
          </rPr>
          <t>код объекта КАМ_ММ004_101</t>
        </r>
      </text>
    </comment>
    <comment ref="X54" authorId="0">
      <text>
        <r>
          <rPr>
            <b/>
            <sz val="9"/>
            <color indexed="81"/>
            <rFont val="Tahoma"/>
            <charset val="1"/>
          </rPr>
          <t>код объекта КАМ_ММ003_201</t>
        </r>
      </text>
    </comment>
    <comment ref="AD54" authorId="0">
      <text>
        <r>
          <rPr>
            <b/>
            <sz val="9"/>
            <color indexed="81"/>
            <rFont val="Tahoma"/>
            <charset val="1"/>
          </rPr>
          <t>код объекта КАМ_ММ003_202</t>
        </r>
      </text>
    </comment>
    <comment ref="AD56" authorId="0">
      <text>
        <r>
          <rPr>
            <b/>
            <sz val="9"/>
            <color indexed="81"/>
            <rFont val="Tahoma"/>
            <charset val="1"/>
          </rPr>
          <t>код объекта КАМ_ММ003_203</t>
        </r>
      </text>
    </comment>
    <comment ref="L58" authorId="0">
      <text>
        <r>
          <rPr>
            <b/>
            <sz val="9"/>
            <color indexed="81"/>
            <rFont val="Tahoma"/>
            <charset val="1"/>
          </rPr>
          <t>код объекта КАМ_ММ002_301</t>
        </r>
      </text>
    </comment>
    <comment ref="R58" authorId="0">
      <text>
        <r>
          <rPr>
            <b/>
            <sz val="9"/>
            <color indexed="81"/>
            <rFont val="Tahoma"/>
            <charset val="1"/>
          </rPr>
          <t>код объекта КАМ_ММ002_302</t>
        </r>
      </text>
    </comment>
    <comment ref="AD58" authorId="0">
      <text>
        <r>
          <rPr>
            <b/>
            <sz val="9"/>
            <color indexed="81"/>
            <rFont val="Tahoma"/>
            <charset val="1"/>
          </rPr>
          <t>код объекта КАМ_ММ002_303</t>
        </r>
      </text>
    </comment>
    <comment ref="AJ58" authorId="0">
      <text>
        <r>
          <rPr>
            <b/>
            <sz val="9"/>
            <color indexed="81"/>
            <rFont val="Tahoma"/>
            <charset val="1"/>
          </rPr>
          <t>код объекта КАМ_ММ002_304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P58" authorId="0">
      <text>
        <r>
          <rPr>
            <b/>
            <sz val="9"/>
            <color indexed="81"/>
            <rFont val="Tahoma"/>
            <charset val="1"/>
          </rPr>
          <t>код объекта КАМ_ММ002_307</t>
        </r>
      </text>
    </comment>
    <comment ref="AJ60" authorId="0">
      <text>
        <r>
          <rPr>
            <b/>
            <sz val="9"/>
            <color indexed="81"/>
            <rFont val="Tahoma"/>
            <charset val="1"/>
          </rPr>
          <t>код объекта КАМ_ММ002_305</t>
        </r>
      </text>
    </comment>
    <comment ref="AP60" authorId="0">
      <text>
        <r>
          <rPr>
            <b/>
            <sz val="9"/>
            <color indexed="81"/>
            <rFont val="Tahoma"/>
            <charset val="1"/>
          </rPr>
          <t>код объекта КАМ_ММ002_308</t>
        </r>
      </text>
    </comment>
    <comment ref="AJ62" authorId="0">
      <text>
        <r>
          <rPr>
            <b/>
            <sz val="9"/>
            <color indexed="81"/>
            <rFont val="Tahoma"/>
            <charset val="1"/>
          </rPr>
          <t>код объекта КАМ_ММ002_306</t>
        </r>
      </text>
    </comment>
    <comment ref="AP62" authorId="0">
      <text>
        <r>
          <rPr>
            <b/>
            <sz val="9"/>
            <color indexed="81"/>
            <rFont val="Tahoma"/>
            <charset val="1"/>
          </rPr>
          <t>код объекта КАМ_ММ002_309</t>
        </r>
      </text>
    </comment>
    <comment ref="AP64" authorId="0">
      <text>
        <r>
          <rPr>
            <b/>
            <sz val="9"/>
            <color indexed="81"/>
            <rFont val="Tahoma"/>
            <charset val="1"/>
          </rPr>
          <t>код объекта КАМ_ММ002_310</t>
        </r>
      </text>
    </comment>
    <comment ref="L66" authorId="0">
      <text>
        <r>
          <rPr>
            <b/>
            <sz val="9"/>
            <color indexed="81"/>
            <rFont val="Tahoma"/>
            <charset val="1"/>
          </rPr>
          <t>код объекта КАМ_ММ028_401</t>
        </r>
      </text>
    </comment>
    <comment ref="X66" authorId="0">
      <text>
        <r>
          <rPr>
            <b/>
            <sz val="9"/>
            <color indexed="81"/>
            <rFont val="Tahoma"/>
            <charset val="1"/>
          </rPr>
          <t>код объекта КАМ_ММ028_402</t>
        </r>
      </text>
    </comment>
  </commentList>
</comments>
</file>

<file path=xl/sharedStrings.xml><?xml version="1.0" encoding="utf-8"?>
<sst xmlns="http://schemas.openxmlformats.org/spreadsheetml/2006/main" count="3664" uniqueCount="766">
  <si>
    <t>№</t>
  </si>
  <si>
    <t xml:space="preserve">Наименование автомобильной дороги </t>
  </si>
  <si>
    <t>Идентификатор</t>
  </si>
  <si>
    <t>Протяженность и площадь покрытия дороги</t>
  </si>
  <si>
    <t>Мероприятия, реализуемые в рамках программы в 2019 году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</si>
  <si>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</si>
  <si>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</si>
  <si>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</si>
  <si>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</si>
  <si>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</si>
  <si>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Примечания</t>
  </si>
  <si>
    <t>Адрес участка</t>
  </si>
  <si>
    <t>Вид работ</t>
  </si>
  <si>
    <t>Мощность работ</t>
  </si>
  <si>
    <t xml:space="preserve">Стоимость </t>
  </si>
  <si>
    <t>км</t>
  </si>
  <si>
    <t>кв.м</t>
  </si>
  <si>
    <t>Начало (км+м)</t>
  </si>
  <si>
    <t>Конец (км+м)</t>
  </si>
  <si>
    <t>Значение</t>
  </si>
  <si>
    <t>Единица измерения</t>
  </si>
  <si>
    <t>тыс.руб.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</si>
  <si>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</si>
  <si>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</si>
  <si>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</si>
  <si>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кв.м.</t>
  </si>
  <si>
    <t>капитальный ремонт</t>
  </si>
  <si>
    <t>реконструкция</t>
  </si>
  <si>
    <t>строительство</t>
  </si>
  <si>
    <t>нанесение разметки</t>
  </si>
  <si>
    <t>устройство светофорных объектов</t>
  </si>
  <si>
    <t>шт.</t>
  </si>
  <si>
    <t>установка дорожных знаков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</si>
  <si>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</si>
  <si>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</si>
  <si>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</si>
  <si>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</si>
  <si>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>установка направляющих устройств</t>
  </si>
  <si>
    <t>другое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</si>
  <si>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 (справочно)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</si>
  <si>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федерального значения     </t>
  </si>
  <si>
    <t>Итого по автомобильным дорогам федерального значения (справочно)</t>
  </si>
  <si>
    <t>ИТОГО по автомобильным дорогам федерального значения (справочно)</t>
  </si>
  <si>
    <t>Петропавловск-Камчатский - Мильково</t>
  </si>
  <si>
    <t>41-ОП-МЗ-41Н-001</t>
  </si>
  <si>
    <t>Садовое кольцо</t>
  </si>
  <si>
    <t>41-ОП-МЗ-41Н-006</t>
  </si>
  <si>
    <t>Елизово - гора Морозная</t>
  </si>
  <si>
    <t>Елизово - Паратунка</t>
  </si>
  <si>
    <t>41-ОП-МЗ-41Н-004</t>
  </si>
  <si>
    <t>Начикинский совхоз-Усть-Большерецк- п.Октябрьский с подъездом к пристани Косоево-колхоз им.Октябрьской революции</t>
  </si>
  <si>
    <t>41-ОП-МЗ-41Н-003</t>
  </si>
  <si>
    <t>Мильково - Ключи - Усть-Камчатск</t>
  </si>
  <si>
    <t>41-ОП-МЗ-41Н-002</t>
  </si>
  <si>
    <t>Итого по автомобильным дорогам регионального и межмуниципального значения</t>
  </si>
  <si>
    <t>ИТОГО по автодорогам регионального и межмуниципального значения (справочно)</t>
  </si>
  <si>
    <t>Итого по резервным объектам</t>
  </si>
  <si>
    <t>ИТОГО по резервным объектам</t>
  </si>
  <si>
    <t>Код в 
СКДФ</t>
  </si>
  <si>
    <t>Эссо-Крапивная</t>
  </si>
  <si>
    <t>41-ОП-МЗ-41Н-028</t>
  </si>
  <si>
    <t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(по городской агломерации)</t>
  </si>
  <si>
    <t>Код в СКДФ</t>
  </si>
  <si>
    <t xml:space="preserve">Наименование автомобильной дороги (улицы) </t>
  </si>
  <si>
    <t>Протяженность и площадь покрытия дороги (улицы)</t>
  </si>
  <si>
    <t>в границах субъекта</t>
  </si>
  <si>
    <t>в границах агломерации</t>
  </si>
  <si>
    <t>1969974</t>
  </si>
  <si>
    <t>1969995</t>
  </si>
  <si>
    <t>ИТОГО по автомобильным дорогам местного значения (улицы)</t>
  </si>
  <si>
    <t>Таблица № 3. Перечень автомобильных дорог (улиц) федерального, регионального и межмуниципального, местного  значения, работающих в режиме перегрузки (по субъекту Российской Федерации)</t>
  </si>
  <si>
    <t>Код
 в СКДФ</t>
  </si>
  <si>
    <t xml:space="preserve">Наименование автомобильной дороги (улиц) </t>
  </si>
  <si>
    <t>Участок, работающий в режиме перегрузки</t>
  </si>
  <si>
    <t>Мероприятия по устранению режима перегрузки</t>
  </si>
  <si>
    <t>Протяженность</t>
  </si>
  <si>
    <t>Сроки проведения, год</t>
  </si>
  <si>
    <t>Стоимость мероприятий</t>
  </si>
  <si>
    <t>Автомобильные дороги федерального значения</t>
  </si>
  <si>
    <t>ИТОГО</t>
  </si>
  <si>
    <t>12+000</t>
  </si>
  <si>
    <t>29+000</t>
  </si>
  <si>
    <t>30+000</t>
  </si>
  <si>
    <t>31 +000</t>
  </si>
  <si>
    <t>112+000</t>
  </si>
  <si>
    <t>0+000</t>
  </si>
  <si>
    <t>29+950</t>
  </si>
  <si>
    <t>Петропавловск-Камчатский - Налычево</t>
  </si>
  <si>
    <t>1+600</t>
  </si>
  <si>
    <t>Автомобильная дорога Петропавловск-Елизово-Нагорный</t>
  </si>
  <si>
    <t>Паратунка - Термальный</t>
  </si>
  <si>
    <t>3+465</t>
  </si>
  <si>
    <t>Автодорога Садовое кольцо</t>
  </si>
  <si>
    <t>30+512</t>
  </si>
  <si>
    <t>1970017</t>
  </si>
  <si>
    <t>1970003</t>
  </si>
  <si>
    <t>ОБЩИЙ ИТОГ</t>
  </si>
  <si>
    <t>Адрес аварийно-опасного участка (МКДТП)</t>
  </si>
  <si>
    <t>Количество ДТП с пострадавшими в МКДТП в 2017 г., шт.</t>
  </si>
  <si>
    <r>
      <t>Условия и причины возникновения места концентрации ДТП, выявленные по результатам анализа сведений о ДТП</t>
    </r>
    <r>
      <rPr>
        <vertAlign val="superscript"/>
        <sz val="11"/>
        <color theme="1"/>
        <rFont val="Times New Roman"/>
        <family val="1"/>
        <charset val="204"/>
      </rPr>
      <t>2</t>
    </r>
  </si>
  <si>
    <t>Количество пострадавших в МКДТП в 2017 г., чел.</t>
  </si>
  <si>
    <r>
      <t>Коды недостатков транспортно-эксплуатационного состояния УДС в местах совершения ДТП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</si>
  <si>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Мероприятия по ликвидации МКДТП</t>
    </r>
    <r>
      <rPr>
        <vertAlign val="superscript"/>
        <sz val="10"/>
        <rFont val="Times New Roman"/>
        <family val="1"/>
        <charset val="204"/>
      </rPr>
      <t>4</t>
    </r>
  </si>
  <si>
    <t>Всего</t>
  </si>
  <si>
    <t>В том числе с недостатками транспортно-эксплуатационного состояния УДС</t>
  </si>
  <si>
    <t>Погибло</t>
  </si>
  <si>
    <t>Ранено</t>
  </si>
  <si>
    <t>Примечание:</t>
  </si>
  <si>
    <t>1) Заносятся данные об общем числе ДТП, после наклонной черты указывается цифрой через запятую значение кода вида каждого ДТП, например, 6/1,1,1,1,3,5</t>
  </si>
  <si>
    <t xml:space="preserve">Коды видов ДТП: </t>
  </si>
  <si>
    <t>0 – Наезд на животное; 1 – Столкновение; 2 – Опрокидывание; 3 – Наезд на стоящее ТС; 4 – Наезд на препятствие; 5 – Наезд на пешехода; 6 – Наезд на велосипедиста; 7 – Наезд на гужевой транспорт; 8 – Падение пассажира; 9 – Иной вид ДТП</t>
  </si>
  <si>
    <t>2) Указываются условия и причины возникновения места концентрации ДТП, которые могут быть полностью устранены, либо обеспечено снижение их влияния на вероятность возникновения ДТП, в результате реализации мероприятий в рамках ПРОДС.</t>
  </si>
  <si>
    <t>3) Указываются  все цифровые значения кодов (через запятую), указанные в Карточках учета ДТП .</t>
  </si>
  <si>
    <t>4) Указываются мероприятия, направленные на устранение либо снижение влияния условий и причин возникновения МКДТП, указанных в столбце 10.</t>
  </si>
  <si>
    <t>Термин "аварийно-опасный участкок дороги"  в соответствии со  статьей 2 Федерального закона от 10.12.1995 N 196-ФЗ.</t>
  </si>
  <si>
    <t xml:space="preserve"> Все столбцы таблицы по каждому аварийно-опасному участку должны быть заполнены (столбцы 7 и 14 заполняются при наличии ДТП, в местах совершения которых  выявлены недостатки транспортно-эксплуатационного состояния УДС).</t>
  </si>
  <si>
    <r>
      <t xml:space="preserve">Последняя страница Перечня подписывается руководителем проектного офиса БКАД в регионе и руководителем </t>
    </r>
    <r>
      <rPr>
        <sz val="11"/>
        <color indexed="8"/>
        <rFont val="Times New Roman"/>
        <family val="1"/>
        <charset val="204"/>
      </rPr>
      <t>подразделения Госавтоинспекции территориального органа МВД России по субъекту Российской Федерации</t>
    </r>
  </si>
  <si>
    <t>Протяженность дороги (улицы), км</t>
  </si>
  <si>
    <t>Протяженность автодороги, находящейся в нормативном состоянии, км/%</t>
  </si>
  <si>
    <t>Фактическое состояние на 31.12.2018</t>
  </si>
  <si>
    <t>Ожидаемое состояние на 31.12.2019</t>
  </si>
  <si>
    <t>Ожидаемое состояние на 31.12.2024</t>
  </si>
  <si>
    <t>Инстументальная диагностика</t>
  </si>
  <si>
    <t>Экспертная оценка</t>
  </si>
  <si>
    <t>%</t>
  </si>
  <si>
    <t>Дата проведения</t>
  </si>
  <si>
    <t>Месяц</t>
  </si>
  <si>
    <t>Год</t>
  </si>
  <si>
    <t>ИТОГО:</t>
  </si>
  <si>
    <t>Таблица № 6. Программа проведения диагностики автомобильных дорог федерального, регионального и межмуниципального, местного значения (в границах городской агломерации)</t>
  </si>
  <si>
    <t>всего по субъекту</t>
  </si>
  <si>
    <t>Сведения</t>
  </si>
  <si>
    <t>№ п/п</t>
  </si>
  <si>
    <t>Показатели</t>
  </si>
  <si>
    <t>По годам</t>
  </si>
  <si>
    <t>2019 год</t>
  </si>
  <si>
    <t>2020 год</t>
  </si>
  <si>
    <t>2021 год</t>
  </si>
  <si>
    <t>2022 год</t>
  </si>
  <si>
    <t>2023 год</t>
  </si>
  <si>
    <t>2024 год</t>
  </si>
  <si>
    <t>п/п</t>
  </si>
  <si>
    <r>
      <t xml:space="preserve">Прирост протяженности автомобильных дорог общего пользования регионального (межмуниципального) и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</t>
    </r>
    <r>
      <rPr>
        <b/>
        <u/>
        <sz val="10"/>
        <rFont val="Times New Roman"/>
        <family val="1"/>
        <charset val="204"/>
      </rPr>
      <t>капитального ремонта и ремонта</t>
    </r>
    <r>
      <rPr>
        <b/>
        <sz val="10"/>
        <rFont val="Times New Roman"/>
        <family val="1"/>
        <charset val="204"/>
      </rPr>
      <t xml:space="preserve"> автомобильных дорог, </t>
    </r>
    <r>
      <rPr>
        <i/>
        <sz val="10"/>
        <rFont val="Times New Roman"/>
        <family val="1"/>
        <charset val="204"/>
      </rPr>
      <t>в том числе:</t>
    </r>
  </si>
  <si>
    <t>Подъезд к совхозу Петропавловский</t>
  </si>
  <si>
    <t>Петропавловск-Камчатский - Мильково, в т.ч. 12-29 км, 31-309 км</t>
  </si>
  <si>
    <t>Подъезд к п.Новый</t>
  </si>
  <si>
    <t>Петропавловск-Камчатский - Мильково,  40 км - Пиначево с подъездом к п.Раздольный и к базе с/х Заречный</t>
  </si>
  <si>
    <t>Петропавловск-Камчатский - Мильково,  52 км - п.Зеленый</t>
  </si>
  <si>
    <t>Петропавловск-Камчатский - Мильково,  61 км - п.Лесной</t>
  </si>
  <si>
    <t>Подъезд к с.Малка</t>
  </si>
  <si>
    <t>Нагорный- Мирный</t>
  </si>
  <si>
    <t>Облрадиоцентр- Елизово</t>
  </si>
  <si>
    <t>Подъезд к п.Мутной</t>
  </si>
  <si>
    <t>Николаевка- Сосновка</t>
  </si>
  <si>
    <t>Подъезд к с.Николаевка</t>
  </si>
  <si>
    <t>Начикинский совхоз-Усть-Большерецк- п.Октябрьский с подъездом к пристани Косоево- колхоз им.Октябрьской революции</t>
  </si>
  <si>
    <t>Мильково - Кирганик</t>
  </si>
  <si>
    <t>о планируемых объектах капитального ремонта и ремонта автомобильных дорог регионального значения Камчатского края</t>
  </si>
  <si>
    <t>Крапивная - Эссо</t>
  </si>
  <si>
    <r>
      <t xml:space="preserve">Прирост протяженности автомобильных дорог общего пользования регионального (межмуниципального) и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</t>
    </r>
    <r>
      <rPr>
        <b/>
        <u/>
        <sz val="10"/>
        <rFont val="Times New Roman"/>
        <family val="1"/>
        <charset val="204"/>
      </rPr>
      <t>капитального ремонта и ремонта</t>
    </r>
    <r>
      <rPr>
        <b/>
        <sz val="10"/>
        <rFont val="Times New Roman"/>
        <family val="1"/>
        <charset val="204"/>
      </rPr>
      <t xml:space="preserve"> автомобильных дорог, </t>
    </r>
    <r>
      <rPr>
        <b/>
        <i/>
        <sz val="10"/>
        <rFont val="Times New Roman"/>
        <family val="1"/>
        <charset val="204"/>
      </rPr>
      <t>в том числе:</t>
    </r>
  </si>
  <si>
    <t>Таблица № 5.Программа проведения диагностики автомобильных дорог федерального, регионального и межмуниципального значения  
(по Камчатскому краю)</t>
  </si>
  <si>
    <t>Автомобильная дорога на 12 км</t>
  </si>
  <si>
    <t>Подъезд к птицефабрике "Пионерская"</t>
  </si>
  <si>
    <t>Петропавловск-Камчатский - Мильково, подъезд на 15 км</t>
  </si>
  <si>
    <t>Петропавловск-Камчатский - Мильково,  23 км - Двуречье</t>
  </si>
  <si>
    <t>Петропавловск-Камчатский - Мильково,  47 км - Коряки-с.Северные Коряки</t>
  </si>
  <si>
    <t>Петропавловск-Камчатский - Мильково,  49 км - п.Коряки</t>
  </si>
  <si>
    <t>Петропавловск-Камчатский - Мильково,  49 км - п/л Альбатрос</t>
  </si>
  <si>
    <t>Подъезд к санаторию Начики</t>
  </si>
  <si>
    <t>Подъезд к с.Шаромы</t>
  </si>
  <si>
    <t>Весовая-Амшарик</t>
  </si>
  <si>
    <t>Петропавловск-Елизово-Нагорный</t>
  </si>
  <si>
    <t>Елизово - Паратунка, 2 км подъезд к ДРСУ-2</t>
  </si>
  <si>
    <t>Елизово - Паратунка, 4 км- п.Садовый-Ягодный-учебный центр</t>
  </si>
  <si>
    <t>ДРП Апача- Толмачевская ГЭС (на участке 0-14 км)</t>
  </si>
  <si>
    <t>Подъезд к с.Апача</t>
  </si>
  <si>
    <t>Совхоз Большерецкий - Карымай</t>
  </si>
  <si>
    <t>Соболево - Кировский</t>
  </si>
  <si>
    <t>Соболево - Устьевое</t>
  </si>
  <si>
    <t>Озерновский- Шумный</t>
  </si>
  <si>
    <t>Подъезд к с.Кирганик</t>
  </si>
  <si>
    <t>Подъезд к с.Долиновка</t>
  </si>
  <si>
    <t>Подъезд к п.Таежный</t>
  </si>
  <si>
    <t>Подъезд к п.Атласово</t>
  </si>
  <si>
    <t>Атласово - Лазо</t>
  </si>
  <si>
    <t>Подъезд к п.Козыревск</t>
  </si>
  <si>
    <t>Козыревск-аэропорт</t>
  </si>
  <si>
    <t>Подъезд к п.Майское</t>
  </si>
  <si>
    <t>Подъезд к аэропорту г.Ключи</t>
  </si>
  <si>
    <t>Новый поселок Варгановка</t>
  </si>
  <si>
    <t>Дебаркадер- Погодный</t>
  </si>
  <si>
    <t>РКЗ-66-аэропорт "Крутоберегово"</t>
  </si>
  <si>
    <t>Село Никольское - аэропорт</t>
  </si>
  <si>
    <t>Подъезд к фермерским хозяйствам на а/д Петропавловск-Камчатский- Мильково (24-73 км)</t>
  </si>
  <si>
    <t>Подъезд к фермерским хозяйствам на а/д Петропавловск-Камчатский- Мильково (142 км)</t>
  </si>
  <si>
    <t>Подъезд к фермерским хозяйствам на а/д Садовое кольцо</t>
  </si>
  <si>
    <t>Подъезд к фермерским хозяйствам на а/д  Елизово-Паратунка</t>
  </si>
  <si>
    <t>Палана - строящийся аэропорт</t>
  </si>
  <si>
    <t>Тигиль- Яры - аэропорт</t>
  </si>
  <si>
    <t>Карага - Кострома</t>
  </si>
  <si>
    <t>Оссора - Карага</t>
  </si>
  <si>
    <t>Каменское - Манилы</t>
  </si>
  <si>
    <t>Автомобильный подъезд до аэропорта, речного порта от рабочего поселка Палана</t>
  </si>
  <si>
    <t>Подъезд к с.Тигиль</t>
  </si>
  <si>
    <t>1970024</t>
  </si>
  <si>
    <t>1970031</t>
  </si>
  <si>
    <t>1969987</t>
  </si>
  <si>
    <t>1970018</t>
  </si>
  <si>
    <t>1970030</t>
  </si>
  <si>
    <t>1969978</t>
  </si>
  <si>
    <t>1970020</t>
  </si>
  <si>
    <t>1969986</t>
  </si>
  <si>
    <t>1970027</t>
  </si>
  <si>
    <t>1970022</t>
  </si>
  <si>
    <t>1970006</t>
  </si>
  <si>
    <t>1970013</t>
  </si>
  <si>
    <t>1970026</t>
  </si>
  <si>
    <t>1969960</t>
  </si>
  <si>
    <t>1969994</t>
  </si>
  <si>
    <t>1970001</t>
  </si>
  <si>
    <t>1969999</t>
  </si>
  <si>
    <t>1969991</t>
  </si>
  <si>
    <t>1969976</t>
  </si>
  <si>
    <t>1969982</t>
  </si>
  <si>
    <t>1970029</t>
  </si>
  <si>
    <t>1969958</t>
  </si>
  <si>
    <t>1969984</t>
  </si>
  <si>
    <t>1969967</t>
  </si>
  <si>
    <t>1970002</t>
  </si>
  <si>
    <t>1970000</t>
  </si>
  <si>
    <t>1970025</t>
  </si>
  <si>
    <t>1970033</t>
  </si>
  <si>
    <t>1969985</t>
  </si>
  <si>
    <t>1969977</t>
  </si>
  <si>
    <t>1969990</t>
  </si>
  <si>
    <t>1969966</t>
  </si>
  <si>
    <t>1969961</t>
  </si>
  <si>
    <t>1969981</t>
  </si>
  <si>
    <t>1969970</t>
  </si>
  <si>
    <t>1970021</t>
  </si>
  <si>
    <t>1970011</t>
  </si>
  <si>
    <t>1969964</t>
  </si>
  <si>
    <t>1969993</t>
  </si>
  <si>
    <t>1969973</t>
  </si>
  <si>
    <t>1970034</t>
  </si>
  <si>
    <t>1969962</t>
  </si>
  <si>
    <t>1969998</t>
  </si>
  <si>
    <t>1970004</t>
  </si>
  <si>
    <t>Общая протяженность дорог</t>
  </si>
  <si>
    <t>Доля автомобильных дорог регионального значения, соответствующих нормативным требованиям, %</t>
  </si>
  <si>
    <t>Протяженность автомобильных дорог, соответствующих
нормативным требованиям по результатам оценки технического состояния</t>
  </si>
  <si>
    <t>Стоимость мероприятий*</t>
  </si>
  <si>
    <t>Автомобильная дорога Елизово - Паратунка</t>
  </si>
  <si>
    <t>Автомобильная дорога Нагорный- Мирный</t>
  </si>
  <si>
    <t>Петропавловск-Камчатский-Мильково 61 км - п. Лесной</t>
  </si>
  <si>
    <t>Николаевка - Сосновка</t>
  </si>
  <si>
    <t>41-ОП-МЗ-41Н-017</t>
  </si>
  <si>
    <t>Подъезд к с. Николаевка</t>
  </si>
  <si>
    <t>Облрадиоцентр - Елизово</t>
  </si>
  <si>
    <t>41-ОП-МЗ-41Н-007</t>
  </si>
  <si>
    <t>Подъезд к п. Мутной</t>
  </si>
  <si>
    <t>Подъезд к п. Малки</t>
  </si>
  <si>
    <t>41-ОП-МЗ-41Н-037</t>
  </si>
  <si>
    <t>Таблица № 1. Перечень автомобильных дорог регионального и межмуниципального значения и планируемые мероприятия на них для достижения целевых показателей (по Камчатскому краю)</t>
  </si>
  <si>
    <t>Петропавловск-Камчатский-Налычево</t>
  </si>
  <si>
    <t>41-ОП-МЗ-41Н-043</t>
  </si>
  <si>
    <t>41-ОП-МЗ-41Н-015</t>
  </si>
  <si>
    <t>41-ОП-МЗ-41Н-009</t>
  </si>
  <si>
    <t>Петропавловск-Камчатский-Мильково 47 км-Коряки - с. Северные Коряки</t>
  </si>
  <si>
    <t>Подъезд к п. Новый</t>
  </si>
  <si>
    <t>41-ОП-МЗ-41Н-044</t>
  </si>
  <si>
    <t>Петропавловск-Камчатский-Мильково 40 км - Пиначево с подъездом  к  п. Раздольный и к базе с/х Заречный</t>
  </si>
  <si>
    <t>30+500</t>
  </si>
  <si>
    <t>3+600</t>
  </si>
  <si>
    <t>1+200</t>
  </si>
  <si>
    <t>Р Е З Е Р В</t>
  </si>
  <si>
    <t xml:space="preserve">гравийка </t>
  </si>
  <si>
    <t>а/бет.</t>
  </si>
  <si>
    <t>Доведенные лимиты</t>
  </si>
  <si>
    <t>Телеграмма Алафинова</t>
  </si>
  <si>
    <t>Показатели  (резервные объекты)</t>
  </si>
  <si>
    <t>29+900</t>
  </si>
  <si>
    <t>98+200</t>
  </si>
  <si>
    <t>76+550</t>
  </si>
  <si>
    <t>93+500</t>
  </si>
  <si>
    <t>94-106</t>
  </si>
  <si>
    <t>106-117</t>
  </si>
  <si>
    <t>0-3</t>
  </si>
  <si>
    <t>25-29,9</t>
  </si>
  <si>
    <t>77-88</t>
  </si>
  <si>
    <t>88-98,2</t>
  </si>
  <si>
    <t>0-12</t>
  </si>
  <si>
    <t>12-24</t>
  </si>
  <si>
    <t>64-77</t>
  </si>
  <si>
    <t>4-16</t>
  </si>
  <si>
    <t>16-28</t>
  </si>
  <si>
    <t>28-39</t>
  </si>
  <si>
    <t>39-53</t>
  </si>
  <si>
    <t>53-67</t>
  </si>
  <si>
    <t>67-81</t>
  </si>
  <si>
    <t>81-93,5</t>
  </si>
  <si>
    <t>Участки автомобильных дорог, включенные в основную программу ремонта</t>
  </si>
  <si>
    <t>96-100</t>
  </si>
  <si>
    <t>22,5-30,5</t>
  </si>
  <si>
    <t>21,5-24,5</t>
  </si>
  <si>
    <t>4-14</t>
  </si>
  <si>
    <t>2,4-4</t>
  </si>
  <si>
    <t>230-248</t>
  </si>
  <si>
    <t>9-15</t>
  </si>
  <si>
    <t>0-0,5</t>
  </si>
  <si>
    <t>117-122</t>
  </si>
  <si>
    <t>2-7</t>
  </si>
  <si>
    <t>1-4</t>
  </si>
  <si>
    <t>0-2</t>
  </si>
  <si>
    <t>0-1</t>
  </si>
  <si>
    <t>18-25,4</t>
  </si>
  <si>
    <t>0-3,6</t>
  </si>
  <si>
    <t>122-151,5</t>
  </si>
  <si>
    <t>0-7</t>
  </si>
  <si>
    <t>7-14</t>
  </si>
  <si>
    <t>25,4-45,4</t>
  </si>
  <si>
    <t>17-18</t>
  </si>
  <si>
    <t>151,5-153,8</t>
  </si>
  <si>
    <t>46-55</t>
  </si>
  <si>
    <t>14-21</t>
  </si>
  <si>
    <t>13-15</t>
  </si>
  <si>
    <t>45,4-65,4</t>
  </si>
  <si>
    <t>153,8-160</t>
  </si>
  <si>
    <t>0-1,2</t>
  </si>
  <si>
    <t>160-169</t>
  </si>
  <si>
    <t>13-17</t>
  </si>
  <si>
    <t>0-9</t>
  </si>
  <si>
    <t>15-21-5</t>
  </si>
  <si>
    <t>Участки автомобильных дорог, включенные в резервную программу ремонта</t>
  </si>
  <si>
    <t>0-2,34</t>
  </si>
  <si>
    <t>7-9</t>
  </si>
  <si>
    <t>112-116</t>
  </si>
  <si>
    <t>288-298</t>
  </si>
  <si>
    <t>86+500</t>
  </si>
  <si>
    <t>140+400</t>
  </si>
  <si>
    <t>17+800</t>
  </si>
  <si>
    <t>2248117</t>
  </si>
  <si>
    <t>Автомобилистов</t>
  </si>
  <si>
    <t>1+400</t>
  </si>
  <si>
    <t>установка барьерного ограждения</t>
  </si>
  <si>
    <t>2247998</t>
  </si>
  <si>
    <t>Строительная</t>
  </si>
  <si>
    <t>1+380</t>
  </si>
  <si>
    <t>2247499</t>
  </si>
  <si>
    <t>Арсеньева</t>
  </si>
  <si>
    <t>1+353</t>
  </si>
  <si>
    <t>2248389</t>
  </si>
  <si>
    <t>Даурская, Уссурийская</t>
  </si>
  <si>
    <t>0+942</t>
  </si>
  <si>
    <t>2248729</t>
  </si>
  <si>
    <t>Владивостокская</t>
  </si>
  <si>
    <t>1+264</t>
  </si>
  <si>
    <t>Зеркальная</t>
  </si>
  <si>
    <t>Ленинградская</t>
  </si>
  <si>
    <t>2+055</t>
  </si>
  <si>
    <t>2247311</t>
  </si>
  <si>
    <t>Проспект Победы</t>
  </si>
  <si>
    <t>2248661</t>
  </si>
  <si>
    <t>Ключевская</t>
  </si>
  <si>
    <t>Дальневосточная</t>
  </si>
  <si>
    <t>0+871</t>
  </si>
  <si>
    <t>2248113</t>
  </si>
  <si>
    <t>От дороги Королёва мимо микрорынка вдоль ж.д. Королёва,41 вдоль ж.д. Королёва,47/2 до ж.д. Курчатова.55</t>
  </si>
  <si>
    <t>0+430</t>
  </si>
  <si>
    <t>2247581</t>
  </si>
  <si>
    <t>проезд ул.Молчанова</t>
  </si>
  <si>
    <t>0+974</t>
  </si>
  <si>
    <t>2248006</t>
  </si>
  <si>
    <t>Завойко</t>
  </si>
  <si>
    <t>4+180</t>
  </si>
  <si>
    <t>Кирпичная</t>
  </si>
  <si>
    <t>1+266</t>
  </si>
  <si>
    <t>2247062</t>
  </si>
  <si>
    <t>Красная Сопка</t>
  </si>
  <si>
    <t>0+335</t>
  </si>
  <si>
    <t>2247214</t>
  </si>
  <si>
    <t>Ларина</t>
  </si>
  <si>
    <t>0+843</t>
  </si>
  <si>
    <t>Набережная</t>
  </si>
  <si>
    <t>1+665</t>
  </si>
  <si>
    <t>2248306</t>
  </si>
  <si>
    <t>Сапун Гора</t>
  </si>
  <si>
    <t>0+570</t>
  </si>
  <si>
    <t>2247403</t>
  </si>
  <si>
    <t>Океанская</t>
  </si>
  <si>
    <t>1+978</t>
  </si>
  <si>
    <t>2248249</t>
  </si>
  <si>
    <t>Восточное шоссе</t>
  </si>
  <si>
    <t>4+600</t>
  </si>
  <si>
    <t>2247745</t>
  </si>
  <si>
    <t>Халактырское шоссе</t>
  </si>
  <si>
    <t>3+300</t>
  </si>
  <si>
    <t>2247902</t>
  </si>
  <si>
    <t>Петропавл. шоссе</t>
  </si>
  <si>
    <t>1+700</t>
  </si>
  <si>
    <t>Индустриальная</t>
  </si>
  <si>
    <t>1+273</t>
  </si>
  <si>
    <t>2248302</t>
  </si>
  <si>
    <t>Таранца</t>
  </si>
  <si>
    <t>0+700</t>
  </si>
  <si>
    <t>2247796</t>
  </si>
  <si>
    <t>Пограничная</t>
  </si>
  <si>
    <t>4+800</t>
  </si>
  <si>
    <t>2247423</t>
  </si>
  <si>
    <t>Максутова</t>
  </si>
  <si>
    <t>2247994</t>
  </si>
  <si>
    <t>Солнечная</t>
  </si>
  <si>
    <t>2+300</t>
  </si>
  <si>
    <t>2247283</t>
  </si>
  <si>
    <t>Озерновская коса</t>
  </si>
  <si>
    <t>0+825</t>
  </si>
  <si>
    <t>Вулканная</t>
  </si>
  <si>
    <t>1+830</t>
  </si>
  <si>
    <t>2247968</t>
  </si>
  <si>
    <t>Тушканова</t>
  </si>
  <si>
    <t>0+600</t>
  </si>
  <si>
    <t>2247458</t>
  </si>
  <si>
    <t>2247253</t>
  </si>
  <si>
    <t>Пятьдесят лет Октября</t>
  </si>
  <si>
    <t>0+900</t>
  </si>
  <si>
    <t>2247935</t>
  </si>
  <si>
    <t>Проезд от магистральной дороги ул.Лукашевского до пр.Рыбаков</t>
  </si>
  <si>
    <t>0+481</t>
  </si>
  <si>
    <t>проезд от магистральной дороги пр.50лет Октября вдоль пр.50лет Октября,18 до детской краевой больницы</t>
  </si>
  <si>
    <t>0+468</t>
  </si>
  <si>
    <t>пр. Рыбаков, 2(почта) -БРС,19</t>
  </si>
  <si>
    <t>0+350</t>
  </si>
  <si>
    <t>2247157</t>
  </si>
  <si>
    <t xml:space="preserve">от дороги Океанская по дороге Пономарева мимо СШ № 24 вдоль ж.д.Пономарева,35,37 до ж.д. Пономарева,39 </t>
  </si>
  <si>
    <t>0+800</t>
  </si>
  <si>
    <t>2247952</t>
  </si>
  <si>
    <t>Кроноцкая,12-Владивостокская,12</t>
  </si>
  <si>
    <t>2248003</t>
  </si>
  <si>
    <t>Рябиковская</t>
  </si>
  <si>
    <t>2248102</t>
  </si>
  <si>
    <t>Дальняя</t>
  </si>
  <si>
    <t>ремонт покрытия проезжей части, тротуаров, водоотвод</t>
  </si>
  <si>
    <t>2247785</t>
  </si>
  <si>
    <t>Приморская, Светлая</t>
  </si>
  <si>
    <t>6+000</t>
  </si>
  <si>
    <t>Восточное шоссе-кладбище</t>
  </si>
  <si>
    <t>2+000</t>
  </si>
  <si>
    <t>2247357</t>
  </si>
  <si>
    <t>Проспект Рыбаков</t>
  </si>
  <si>
    <t>2248450</t>
  </si>
  <si>
    <t>Площадь Ленина</t>
  </si>
  <si>
    <t>0+286</t>
  </si>
  <si>
    <t>2248017</t>
  </si>
  <si>
    <t>Советская</t>
  </si>
  <si>
    <t>1+180</t>
  </si>
  <si>
    <t>2+633</t>
  </si>
  <si>
    <t>2247227</t>
  </si>
  <si>
    <t>Ленинская</t>
  </si>
  <si>
    <t>1+650</t>
  </si>
  <si>
    <t>ИТОГО по автомобильным дорогам местного значения (улицам)</t>
  </si>
  <si>
    <t>май</t>
  </si>
  <si>
    <t>июнь</t>
  </si>
  <si>
    <t>2247946</t>
  </si>
  <si>
    <t>2248431</t>
  </si>
  <si>
    <t>2247086</t>
  </si>
  <si>
    <t>Омская</t>
  </si>
  <si>
    <t>Приморская</t>
  </si>
  <si>
    <t>АВТОМОБИЛЬНЫЕ ДОРОГИ РЕГИОНАЛЬНОГО И МЕЖМУНИЦИПАЛЬНОГО ЗНАЧЕНИЯ</t>
  </si>
  <si>
    <t>РЕЗЕРВНЫЕ ОБЪЕКТЫ В СУБЪЕКТЕ РОССИЙСКОЙ ФЕДЕРАЦИИ, РЕАЛИЗАЦИЯ МЕРОПРИЯТИЙ НА КОТОРЫХ ВОЗМОЖНА ПРИ УСЛОВИИ УВЕЛИЧЕНИЯ ФИНАНСИРОВАНИЯ НАЦИОНАЛЬНОГО ПРОЕКТА 
ЛИБО ЗА СЧЕТ ЭКОНОМИИ, ВОЗНИКШЕЙ В РЕЗУЛЬТАТЕ СНИЖЕНИЯ НАЧАЛЬНОЙ (МАКСИМАЛЬНОЙ) ЦЕНЫ КОНТРАКТОВ ПРИ ПРОВЕДЕНИИ КОНКУРСНЫХ ПРОЦЕДУР</t>
  </si>
  <si>
    <t>км.</t>
  </si>
  <si>
    <t>АВТОМОБИЛЬНЫЕ ДОРОГИ МЕСТНОГО ЗНАЧЕНИЯ (УЛИЦЫ)</t>
  </si>
  <si>
    <t>РЕЗЕРВНЫЕ ОБЪЕКТЫ НА АВТОМОБИЛЬНЫХ ДОРОГАХ ГОРОДСКОЙ АГЛОМЕРАЦИИ, РЕАЛИЗАЦИЯ МЕРОПРИЯТИЙ НА КОТОРЫХ ВОЗМОЖНА ПРИ УСЛОВИИ УВЕЛИЧЕНИЯ ФИНАНСИРОВАНИЯ ПРИОРИТЕТНОГО ПРОЕКТА, 
ЛИБО ЗА СЧЕТ ЭКОНОМИИ, ВОЗНИКШЕЙ В РЕЗУЛЬТАТЕ СНИЖЕНИЯ НАЧАЛЬНОЙ (МАКСИМАЛЬНОЙ) ЦЕНЫ КОНТРАКТОВ ПРИ ПРОВЕДЕНИИ КОНКУРСНЫХ ПРОЦЕДУР</t>
  </si>
  <si>
    <t>ул. Тушканова</t>
  </si>
  <si>
    <t>пр. 50 лет Октября</t>
  </si>
  <si>
    <t>ул. Ленинградская</t>
  </si>
  <si>
    <t>2+100</t>
  </si>
  <si>
    <t>пр. Победы</t>
  </si>
  <si>
    <t>нарушение тревоаний сигналов светофора водителем; нарушение пешеходом сигналов светофора; нарушение правил перехода пешеходом через проезжую часть вне пешеходного перехода в зоне его видимости либо при наличии в непосредственной близости; несоблюдение очередности проезда; применение водителем резкого торможения</t>
  </si>
  <si>
    <t xml:space="preserve">1. проведение ремонта аварийно-опасного участка дороги.
2. нанесение дорожной разметки с применением краски (эмаль), холодный пластик.
</t>
  </si>
  <si>
    <t>2+138</t>
  </si>
  <si>
    <t>2+338</t>
  </si>
  <si>
    <t>несоблюдение очередности проезда; нарушение правил сигналов светофора</t>
  </si>
  <si>
    <t>выезд на полосу встречного движения; несоблюдение очередности проезда; нарушение правил проезда регулируемого пешеходного перехода</t>
  </si>
  <si>
    <t xml:space="preserve">пр. 50 лет Октября </t>
  </si>
  <si>
    <t>0+112</t>
  </si>
  <si>
    <t>0+312</t>
  </si>
  <si>
    <t>непредоставление приоритета в движении пешеходу при вывезде с прилегающей территории;  нарушение правил перехода пешеходом через проезжую часть вне пешеходного перехода в зоне его видимости либо при наличии в непосредственной близости; нарушение правил проезда пешеходного перехода; водитель при съезде с проезжей части не уступил дорогу велосипедисту; применение водителем резкого торможения</t>
  </si>
  <si>
    <t>0+479</t>
  </si>
  <si>
    <t>0+679</t>
  </si>
  <si>
    <t>нарушение правил проезда пешеходного перехода; нарушение требований сигналов светофора; нарушение правил перехода пешеходом через проезжую часть вне пешеходного перехода в зоне его видимости либо при наличии в непосредственной близости</t>
  </si>
  <si>
    <t>0+608</t>
  </si>
  <si>
    <t>0+808</t>
  </si>
  <si>
    <t>нарушение правил проезда пешеходного перехода; нарушение требований сигналов светофора</t>
  </si>
  <si>
    <t>2247360</t>
  </si>
  <si>
    <t>0+370</t>
  </si>
  <si>
    <t>нарушение правил перехода пешеходом через проезжую часть вне пешеходного перехода в зоне его видимости либо при наличии в непосредственной близости; неправильный выбор дистанции; выезд на полосу встречного движения; несоответствие скорости конкретным условиям</t>
  </si>
  <si>
    <t>0+720</t>
  </si>
  <si>
    <t>0+920</t>
  </si>
  <si>
    <t>несоблюдение очередности проезда</t>
  </si>
  <si>
    <t>пр. Таранца</t>
  </si>
  <si>
    <t>0+123</t>
  </si>
  <si>
    <t>0+331</t>
  </si>
  <si>
    <t>нарушение правил перехода пешеходом через проезжую часть вне пешеходного перехода в зоне его видимости либо при наличии в непосредственной близости; применение водителем резкого торможения</t>
  </si>
  <si>
    <t>2247139</t>
  </si>
  <si>
    <t>пр. Циолковского</t>
  </si>
  <si>
    <t>0+953</t>
  </si>
  <si>
    <t>1+153</t>
  </si>
  <si>
    <t>несоблюдение очередности проезда; нарушение требований сигналов светофора</t>
  </si>
  <si>
    <t xml:space="preserve">1. проведение ремонта автомобильной дороги.
2. нанесение дорожной разметки с применением краски (эмаль), холодный пластик.
3. работы по обустройству ограждений барьерно-перильного типа
4. установка дорожных знаков 5.19.1 над проезжей частью
</t>
  </si>
  <si>
    <t>выезд на полосу встречного движения; неправильный выбор дистанции; несоответствие скорости конкретным условиям</t>
  </si>
  <si>
    <t>1. проведение ремонта аварийно-опасного участка дороги.
2. нанесение дорожной разметки с применением краски (эмаль), холодный пластик.</t>
  </si>
  <si>
    <t>от дороги Океанская по дороге Пономарева, мимо СОШ № 24, вдоль ж.д. Пономарева, 35, 37 до ж.д. Понмарева, 39</t>
  </si>
  <si>
    <t>Протяженность  автомобильной дороги (км)</t>
  </si>
  <si>
    <t>Данные об участке автомобильной дороги</t>
  </si>
  <si>
    <t>Протяженность участка (км)</t>
  </si>
  <si>
    <t>Х</t>
  </si>
  <si>
    <t>10+500</t>
  </si>
  <si>
    <t>35+500</t>
  </si>
  <si>
    <t>41-ОП-МЗ-41Н-050</t>
  </si>
  <si>
    <t>2+590</t>
  </si>
  <si>
    <t>106+000</t>
  </si>
  <si>
    <t>152+000</t>
  </si>
  <si>
    <t>288+000</t>
  </si>
  <si>
    <t>15+702</t>
  </si>
  <si>
    <t>23+400</t>
  </si>
  <si>
    <t>40+000</t>
  </si>
  <si>
    <t>48+000</t>
  </si>
  <si>
    <t>88+000</t>
  </si>
  <si>
    <t>117+000</t>
  </si>
  <si>
    <t>41-ОП-МЗ-41Н-051</t>
  </si>
  <si>
    <t>1+930</t>
  </si>
  <si>
    <t>4+000</t>
  </si>
  <si>
    <t>4+500</t>
  </si>
  <si>
    <t>41-ОП-МЗ-41Н-016</t>
  </si>
  <si>
    <t>41-ОП-МЗ-41Н-023</t>
  </si>
  <si>
    <t>41-ОП-МЗ-41Н-005</t>
  </si>
  <si>
    <t>14+030</t>
  </si>
  <si>
    <t>6+600</t>
  </si>
  <si>
    <t>41-ОП-МЗ-41Н-046</t>
  </si>
  <si>
    <t>7+270</t>
  </si>
  <si>
    <t>41-ОП-МЗ-41Н-047</t>
  </si>
  <si>
    <t>1+957</t>
  </si>
  <si>
    <t>3+000</t>
  </si>
  <si>
    <t>4+050</t>
  </si>
  <si>
    <t>41-ОП-МЗ-41Н-018</t>
  </si>
  <si>
    <t>0+100</t>
  </si>
  <si>
    <t>41-ОП-МЗ-41Н-019</t>
  </si>
  <si>
    <t>18+000</t>
  </si>
  <si>
    <t>25+500</t>
  </si>
  <si>
    <t>45+700</t>
  </si>
  <si>
    <t>98+700</t>
  </si>
  <si>
    <t>125+000</t>
  </si>
  <si>
    <t>151+000</t>
  </si>
  <si>
    <t>160+000</t>
  </si>
  <si>
    <t>167+500</t>
  </si>
  <si>
    <t>168+800</t>
  </si>
  <si>
    <t>296+000</t>
  </si>
  <si>
    <t>319+000</t>
  </si>
  <si>
    <t>330+000</t>
  </si>
  <si>
    <t>335+000</t>
  </si>
  <si>
    <t>342+000</t>
  </si>
  <si>
    <t>346+132</t>
  </si>
  <si>
    <t>41-ОП-МЗ-41Н-024</t>
  </si>
  <si>
    <t>1+300</t>
  </si>
  <si>
    <t>41-ОП-МЗ-41Н-027</t>
  </si>
  <si>
    <t>0+660</t>
  </si>
  <si>
    <t>60+000</t>
  </si>
  <si>
    <t>64+745</t>
  </si>
  <si>
    <t>41-ОП-МЗ-41Н-031</t>
  </si>
  <si>
    <t>1+500</t>
  </si>
  <si>
    <t>41-ОП-МЗ-41Н-035</t>
  </si>
  <si>
    <t>3+700</t>
  </si>
  <si>
    <t>41-ОП-МЗ-41Н-057</t>
  </si>
  <si>
    <t>7+000</t>
  </si>
  <si>
    <t>41-ОП-МЗ-41Н-058</t>
  </si>
  <si>
    <t>8+668</t>
  </si>
  <si>
    <t>41-ОП-МЗ-41Н-059</t>
  </si>
  <si>
    <t>2+999</t>
  </si>
  <si>
    <t>41-ОП-МЗ-41Н-062</t>
  </si>
  <si>
    <t>1+340</t>
  </si>
  <si>
    <t>2+754</t>
  </si>
  <si>
    <t>2023-2024</t>
  </si>
  <si>
    <t xml:space="preserve">  </t>
  </si>
  <si>
    <t>Раздел 1 - Сведения о МКДТП за 2017 г. и запланированных мероприятиях по их ликвидации</t>
  </si>
  <si>
    <t>2247145</t>
  </si>
  <si>
    <t>Беринга</t>
  </si>
  <si>
    <t>2247517</t>
  </si>
  <si>
    <t>Ватутина</t>
  </si>
  <si>
    <t>Войцешека</t>
  </si>
  <si>
    <t>2248416</t>
  </si>
  <si>
    <t>Кавказская</t>
  </si>
  <si>
    <t>июль</t>
  </si>
  <si>
    <t>Кроноцкая</t>
  </si>
  <si>
    <t xml:space="preserve">июнь </t>
  </si>
  <si>
    <t>2248509</t>
  </si>
  <si>
    <t>Лукашевского</t>
  </si>
  <si>
    <t>2247719</t>
  </si>
  <si>
    <t>Мишенная</t>
  </si>
  <si>
    <t xml:space="preserve">май </t>
  </si>
  <si>
    <t>2248031</t>
  </si>
  <si>
    <t>Петропавл. Шоссе-пл. Труда</t>
  </si>
  <si>
    <t>2248553</t>
  </si>
  <si>
    <t>Площадь Щедрина</t>
  </si>
  <si>
    <t>2247178</t>
  </si>
  <si>
    <t>Проспект Карла Маркса</t>
  </si>
  <si>
    <t>проезд от ул. Тушканова до пр. К.Маркса</t>
  </si>
  <si>
    <t>2248430</t>
  </si>
  <si>
    <t>ул.Чубарова (от ц.д.пр.Победы до Базы Чубарова,16/1) с тротуаром</t>
  </si>
  <si>
    <t>август</t>
  </si>
  <si>
    <t>2248623</t>
  </si>
  <si>
    <t>от дороги пр.Победы по ул.Пийпа до института "Вулканологии"</t>
  </si>
  <si>
    <t>2247630</t>
  </si>
  <si>
    <t>Ак.Заварицкого от ц.д. к жилому дому Чубарова,5/3</t>
  </si>
  <si>
    <t>ул. Топоркова</t>
  </si>
  <si>
    <t>Плановые сроки проведения инструментальной диагностики</t>
  </si>
  <si>
    <t>МЕРОПРИЯТИЯ, НАПРАВЛЕННЫЕ НА ПОДДЕРЖАНИЕ УЛИЧНО-ДОРОЖНОЙ СЕТИ В НОРМАТИВНОМ СОСТОЯНИИ ЗА СЧЕТ СРЕДСТВ ДОРОЖНОГО ФОНДА ПЕТРОПАВЛОВСК-КАМЧАТСКОГО ГОРОДСКОГО ОКРУГА</t>
  </si>
  <si>
    <t>Содержание улично-дорожной сети Петропавловск-Камчатской агломерации</t>
  </si>
  <si>
    <t>Ремонт улично-дорожной сети Петропавловск-Камчатской агломерации</t>
  </si>
  <si>
    <t>устройство слоев износа</t>
  </si>
  <si>
    <t>Итого</t>
  </si>
  <si>
    <t>МЕРОПРИЯТИЯ, НАПРАВЛЕННЫЕ НА ПОДДЕРЖАНИЕ РЕГИОНАЛЬНОЙ ДОРОЖНОЙ СЕТИ В НОРМАТИВНОМ СОСТОЯНИИ ЗА СЧЕТ СРЕДСТВ ДОРОЖНОГО ФОНДА КАМЧАТСКОГО КРАЯ</t>
  </si>
  <si>
    <t>Содержание автомобильных дорог общего пользования регионального и межмуниципального значения Камчатского края</t>
  </si>
  <si>
    <t>Ремонт автомобильных дорог общего пользования регионального и межмуниципального значения Камчатского края</t>
  </si>
  <si>
    <t>94+000</t>
  </si>
  <si>
    <t>105+000</t>
  </si>
  <si>
    <t>25+000</t>
  </si>
  <si>
    <t>24+000</t>
  </si>
  <si>
    <t>64+00</t>
  </si>
  <si>
    <t>16+000</t>
  </si>
  <si>
    <t>28+000</t>
  </si>
  <si>
    <t>39+000</t>
  </si>
  <si>
    <t>53+000</t>
  </si>
  <si>
    <t>67+000</t>
  </si>
  <si>
    <t>81+000</t>
  </si>
  <si>
    <t>252+000</t>
  </si>
  <si>
    <t>263+000</t>
  </si>
  <si>
    <t>122+000</t>
  </si>
  <si>
    <t>134+000</t>
  </si>
  <si>
    <t>35+000</t>
  </si>
  <si>
    <t>55+000</t>
  </si>
  <si>
    <t>15+000</t>
  </si>
  <si>
    <t>140+000</t>
  </si>
  <si>
    <t>14+000</t>
  </si>
  <si>
    <t>13+000</t>
  </si>
  <si>
    <t>17+000</t>
  </si>
  <si>
    <t>1+000</t>
  </si>
  <si>
    <t>9+000</t>
  </si>
  <si>
    <t>в том числе:</t>
  </si>
  <si>
    <t>242+000</t>
  </si>
  <si>
    <t>247+000</t>
  </si>
  <si>
    <t>Мильково-Ключи-Усть-Камчатск</t>
  </si>
  <si>
    <t>Нагорный - Мирный</t>
  </si>
  <si>
    <t>21+000</t>
  </si>
  <si>
    <t>Елизово – Паратунка</t>
  </si>
  <si>
    <t>96+000</t>
  </si>
  <si>
    <t>100+000</t>
  </si>
  <si>
    <t>Петропавловск-Камчатский-Мильково</t>
  </si>
  <si>
    <t>30-ОП-МЗ Н-65</t>
  </si>
  <si>
    <t>кв. м</t>
  </si>
  <si>
    <t>308+000</t>
  </si>
  <si>
    <t>ноябрь</t>
  </si>
  <si>
    <t>0+420</t>
  </si>
  <si>
    <t>0+545</t>
  </si>
  <si>
    <t>Восточное шоссе (кладбище)</t>
  </si>
  <si>
    <t>1+750</t>
  </si>
  <si>
    <t>1+875</t>
  </si>
  <si>
    <t>1+045</t>
  </si>
  <si>
    <t xml:space="preserve">проезд от 2 кольца до ул. Кавказская </t>
  </si>
  <si>
    <t>2+225</t>
  </si>
  <si>
    <t>4+875</t>
  </si>
  <si>
    <t xml:space="preserve">ИТОГО по мероприятиям, направленным на поддержание улично-дорожной сети в нормативном состоянии за счет средств дорожного фонда  Петропавловск-Камчатского городского округа </t>
  </si>
  <si>
    <t>устройство слоев износ</t>
  </si>
  <si>
    <t>В том числе по видам ДТП</t>
  </si>
  <si>
    <t xml:space="preserve">1. проведение ремонта аварийно-опасного участка дороги.
2. нанесение дорожной разметки с применением краски (эмаль), холодный пластик.                            3. работы по обустройству ограждений барьерно-перильного типа
</t>
  </si>
  <si>
    <t>1. проведение ремонта аварийно-опасного участка дороги.
2. нанесение дорожной разметки с применением краски (эмаль), холодный пластик.
3. работы по обустройству ограждений барьерно-перильного типа</t>
  </si>
  <si>
    <t>4/1,1,1,1</t>
  </si>
  <si>
    <t>ул. Ломоносова</t>
  </si>
  <si>
    <t>Подъезд к п. Долиновка от ТЭЦ-2 до конечной автобусной остановки в п. Долиновка</t>
  </si>
  <si>
    <t>Подъезд в п. Тундровый от краевой автомобильной дороги «Петропавловск-Камчатский - Налычево»</t>
  </si>
  <si>
    <t>Подъезд к п. Нагорный от примыкания к магистральной дороге Восточное шоссе до конечной автобусной остановки в п. Нагорный</t>
  </si>
  <si>
    <t>Подъезд от краевой дороги «Полигон Радыгино» до конечной остановки п. Радыгино"</t>
  </si>
  <si>
    <t>Подъезд к п. Чапаевка от краевой автомобильной дороги "Петропавловск-Камчатский - Налычево"</t>
  </si>
  <si>
    <t>Подъезд МТФ от краевой автомобильной дороги «Петропавловск-Камчатский - Налычево»</t>
  </si>
  <si>
    <t>ул. Абеля</t>
  </si>
  <si>
    <t>ул. Батарейная</t>
  </si>
  <si>
    <t>проезд Космический</t>
  </si>
  <si>
    <t>ул.Вольского</t>
  </si>
  <si>
    <t>проспект 50 лет Октября</t>
  </si>
  <si>
    <t>ул. Морская</t>
  </si>
  <si>
    <t>ул. Давыдова</t>
  </si>
  <si>
    <t>ул. Савченко</t>
  </si>
  <si>
    <t>ул. Кирдищева</t>
  </si>
  <si>
    <t>ул. Н. Бойко</t>
  </si>
  <si>
    <t xml:space="preserve">Обустройство мест захоронения (подъездная автомобильная дорога в восточной части города Петропавловска-Камчатского)
</t>
  </si>
  <si>
    <t xml:space="preserve">Устройство кольцевого проезда существующего кладбища в районе шоссе Восточное
</t>
  </si>
  <si>
    <t>проспект Циолковского</t>
  </si>
  <si>
    <t>ул. Ак. Королева</t>
  </si>
  <si>
    <t>ул. Чубарова</t>
  </si>
  <si>
    <t>ул. Карбышева</t>
  </si>
  <si>
    <t>237+000</t>
  </si>
  <si>
    <t>Таблица № 7. Перечень участков автомобильных дорог регионального и межмуниципального значения, которые к концу 2024 года будут 
в нормативном транспортно-эксплуатационном состоянии</t>
  </si>
  <si>
    <t>64+000</t>
  </si>
  <si>
    <t>77+000</t>
  </si>
  <si>
    <t>1+460</t>
  </si>
  <si>
    <t>4+750</t>
  </si>
  <si>
    <t xml:space="preserve"> 5/1,5,1,8,1</t>
  </si>
  <si>
    <t>5/1,5,2,3,9</t>
  </si>
  <si>
    <t>5/1,5,6,8,1</t>
  </si>
  <si>
    <t>3/1,5,4</t>
  </si>
  <si>
    <t>4/5,8,1,9</t>
  </si>
  <si>
    <t>156+000</t>
  </si>
  <si>
    <t>163+000</t>
  </si>
  <si>
    <t>267+000</t>
  </si>
  <si>
    <t>272+000</t>
  </si>
  <si>
    <t>8+000</t>
  </si>
  <si>
    <t>297+000</t>
  </si>
  <si>
    <t>303+000</t>
  </si>
  <si>
    <t>65+800</t>
  </si>
  <si>
    <t>70+200</t>
  </si>
  <si>
    <t>293+000</t>
  </si>
  <si>
    <t>33+000</t>
  </si>
  <si>
    <t>46+000</t>
  </si>
  <si>
    <t>281+000</t>
  </si>
  <si>
    <t>25+400</t>
  </si>
  <si>
    <t>45+400</t>
  </si>
  <si>
    <t>45+000</t>
  </si>
  <si>
    <t>21+500</t>
  </si>
  <si>
    <t>149+000</t>
  </si>
  <si>
    <t>129+000</t>
  </si>
  <si>
    <t>19+460</t>
  </si>
  <si>
    <t xml:space="preserve">ремонт покрытия проезжей части </t>
  </si>
  <si>
    <t>ремонт  покрытия проезжей части</t>
  </si>
  <si>
    <t>Начикинский совхоз - Усть-Большерецк - п. октябрьский с подъездом к пристани Косоево - колхоз им. Октябрьской революции</t>
  </si>
  <si>
    <t>1+585</t>
  </si>
  <si>
    <t>27+000</t>
  </si>
  <si>
    <t xml:space="preserve">Реконструкцией предусматривается спрямление трассы с устройством развязок и надземных пешеходных переходов, сооружение 4-х полос движения с разделением встречных потоков и другие работы. Стоимость мероприятия определена как предполагаемая, объект находится на стадии проектирования, кроме того, не определены точные сроки реализации </t>
  </si>
  <si>
    <t xml:space="preserve">реконструкцией предусматривается перенос оси автомобильной дороги с устройством 4-х полосного движения, строительство мостового перехода через р. Авача и транспортные развязки в двух уровнях через автомобильную дорогу Елизово - Паратунка. Стоимость мероприятия определена как предполагаемая, объект находится на стадии проектирования, кроме того, не определены точные сроки реализации </t>
  </si>
  <si>
    <t>Реконструкция</t>
  </si>
  <si>
    <t>подполковник полиции                                                                                                                  А.С. Якушев</t>
  </si>
  <si>
    <t>Врио начальника Управления ГИБДД УМВД России по Камчатскому краю</t>
  </si>
  <si>
    <t>15,17,04,02</t>
  </si>
  <si>
    <t>пересечение ул. Войцешека-Лукашевского-Тушканова-пр. 50 лет Октября</t>
  </si>
  <si>
    <t>08, 04, 15</t>
  </si>
  <si>
    <t>04</t>
  </si>
  <si>
    <t>17, 18, 04</t>
  </si>
  <si>
    <t>4/1,5,1,1</t>
  </si>
  <si>
    <t>08, 18</t>
  </si>
  <si>
    <t>5/1,1,5,1,9</t>
  </si>
  <si>
    <t>3/1,1,1</t>
  </si>
  <si>
    <t>08</t>
  </si>
  <si>
    <t>18,08,11</t>
  </si>
  <si>
    <t>пересечение ул. Тушканова-Кавказская-Молчанова- пр. Победы</t>
  </si>
  <si>
    <t>4/1,1,9,1</t>
  </si>
  <si>
    <t>15,11,18</t>
  </si>
  <si>
    <t>Министр транспорта и дорожного строительства Камчатского края                                       В.В. Каюмов</t>
  </si>
  <si>
    <t>Руководитель регионального проектного офиса БКАД Камчатского края</t>
  </si>
  <si>
    <t>МКДТП устранено в ходе работ в 2018 году</t>
  </si>
  <si>
    <t>Таблица № 4. Перечень аварийно-опасных участков (МКДТП) на дорожной сети за 2017 г. и мероприятия, запланированные для их ликвидации в 2019-2024 гг. 
(согласованный с Управлением ГИБДД УМВД России по Камчатскому краю)</t>
  </si>
  <si>
    <t>СОГЛАСОВАНО:</t>
  </si>
  <si>
    <t>Сроки проведения
 (месяц, год)</t>
  </si>
  <si>
    <t>1+539</t>
  </si>
  <si>
    <t>улицаТушканова</t>
  </si>
  <si>
    <t>0+910</t>
  </si>
  <si>
    <t>1+625</t>
  </si>
  <si>
    <t>0+947</t>
  </si>
  <si>
    <t>3+204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</si>
</sst>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"/>
    <numFmt numFmtId="167" formatCode="#,##0.000"/>
    <numFmt numFmtId="168" formatCode="0.0%"/>
    <numFmt numFmtId="169" formatCode="0.0"/>
    <numFmt numFmtId="170" formatCode="#,##0.00\ _₽"/>
  </numFmts>
  <fonts count="53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Helv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0"/>
      <name val="Helv"/>
    </font>
    <font>
      <sz val="11"/>
      <name val="Arial"/>
      <family val="2"/>
    </font>
    <font>
      <b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</font>
    <font>
      <b/>
      <u/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4" fillId="0" borderId="0"/>
    <xf numFmtId="0" fontId="14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3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827">
    <xf numFmtId="0" fontId="0" fillId="0" borderId="0" xfId="0"/>
    <xf numFmtId="0" fontId="15" fillId="0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0" fillId="0" borderId="1" xfId="0" applyBorder="1"/>
    <xf numFmtId="0" fontId="15" fillId="6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30" fillId="0" borderId="47" xfId="0" applyFont="1" applyBorder="1" applyAlignment="1">
      <alignment wrapText="1"/>
    </xf>
    <xf numFmtId="0" fontId="30" fillId="0" borderId="0" xfId="0" applyFont="1" applyAlignment="1">
      <alignment wrapText="1"/>
    </xf>
    <xf numFmtId="0" fontId="31" fillId="7" borderId="0" xfId="0" applyFont="1" applyFill="1" applyAlignment="1">
      <alignment wrapText="1"/>
    </xf>
    <xf numFmtId="0" fontId="30" fillId="0" borderId="0" xfId="0" applyFont="1"/>
    <xf numFmtId="0" fontId="17" fillId="0" borderId="48" xfId="0" applyFont="1" applyBorder="1" applyAlignment="1">
      <alignment horizontal="center" wrapText="1"/>
    </xf>
    <xf numFmtId="0" fontId="17" fillId="0" borderId="53" xfId="0" applyFont="1" applyBorder="1" applyAlignment="1">
      <alignment horizontal="center" wrapText="1"/>
    </xf>
    <xf numFmtId="0" fontId="17" fillId="7" borderId="54" xfId="0" applyFont="1" applyFill="1" applyBorder="1" applyAlignment="1">
      <alignment horizontal="center" wrapText="1"/>
    </xf>
    <xf numFmtId="0" fontId="17" fillId="0" borderId="54" xfId="0" applyFont="1" applyBorder="1" applyAlignment="1">
      <alignment horizontal="center" wrapText="1"/>
    </xf>
    <xf numFmtId="0" fontId="25" fillId="7" borderId="53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justify" vertical="center" wrapText="1"/>
    </xf>
    <xf numFmtId="165" fontId="25" fillId="0" borderId="5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7" borderId="49" xfId="0" applyFont="1" applyFill="1" applyBorder="1" applyAlignment="1">
      <alignment horizontal="right" vertical="center" wrapText="1"/>
    </xf>
    <xf numFmtId="0" fontId="28" fillId="0" borderId="54" xfId="0" applyFont="1" applyBorder="1" applyAlignment="1">
      <alignment vertical="center" wrapText="1"/>
    </xf>
    <xf numFmtId="165" fontId="29" fillId="0" borderId="54" xfId="0" applyNumberFormat="1" applyFont="1" applyBorder="1" applyAlignment="1">
      <alignment horizontal="center" vertical="center" wrapText="1"/>
    </xf>
    <xf numFmtId="0" fontId="28" fillId="7" borderId="54" xfId="0" applyFont="1" applyFill="1" applyBorder="1" applyAlignment="1">
      <alignment horizontal="right" vertical="center" wrapText="1"/>
    </xf>
    <xf numFmtId="0" fontId="17" fillId="7" borderId="55" xfId="0" applyFont="1" applyFill="1" applyBorder="1" applyAlignment="1">
      <alignment horizontal="right" vertical="center" wrapText="1"/>
    </xf>
    <xf numFmtId="0" fontId="32" fillId="7" borderId="54" xfId="0" applyFont="1" applyFill="1" applyBorder="1" applyAlignment="1">
      <alignment horizontal="right" vertical="center" wrapText="1"/>
    </xf>
    <xf numFmtId="0" fontId="25" fillId="7" borderId="55" xfId="0" applyFont="1" applyFill="1" applyBorder="1" applyAlignment="1">
      <alignment horizontal="center" wrapText="1"/>
    </xf>
    <xf numFmtId="0" fontId="25" fillId="0" borderId="55" xfId="0" applyFont="1" applyBorder="1" applyAlignment="1">
      <alignment horizontal="center" wrapText="1"/>
    </xf>
    <xf numFmtId="0" fontId="25" fillId="7" borderId="55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justify" vertical="center" wrapText="1"/>
    </xf>
    <xf numFmtId="167" fontId="25" fillId="0" borderId="55" xfId="0" applyNumberFormat="1" applyFont="1" applyBorder="1" applyAlignment="1">
      <alignment horizontal="center" vertical="center" wrapText="1"/>
    </xf>
    <xf numFmtId="167" fontId="25" fillId="7" borderId="55" xfId="0" applyNumberFormat="1" applyFont="1" applyFill="1" applyBorder="1" applyAlignment="1">
      <alignment horizontal="right" vertical="center" wrapText="1"/>
    </xf>
    <xf numFmtId="0" fontId="25" fillId="0" borderId="1" xfId="0" applyFont="1" applyBorder="1"/>
    <xf numFmtId="168" fontId="25" fillId="0" borderId="1" xfId="5" applyNumberFormat="1" applyFont="1" applyBorder="1"/>
    <xf numFmtId="0" fontId="28" fillId="0" borderId="1" xfId="0" applyFont="1" applyFill="1" applyBorder="1" applyAlignment="1">
      <alignment vertical="center" wrapText="1"/>
    </xf>
    <xf numFmtId="167" fontId="0" fillId="0" borderId="1" xfId="0" applyNumberFormat="1" applyBorder="1"/>
    <xf numFmtId="0" fontId="0" fillId="0" borderId="0" xfId="0" applyBorder="1"/>
    <xf numFmtId="0" fontId="17" fillId="0" borderId="1" xfId="0" applyFont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right" vertical="center" wrapText="1"/>
    </xf>
    <xf numFmtId="0" fontId="32" fillId="7" borderId="1" xfId="0" applyFont="1" applyFill="1" applyBorder="1" applyAlignment="1">
      <alignment horizontal="right" vertical="center" wrapText="1"/>
    </xf>
    <xf numFmtId="0" fontId="28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28" fillId="0" borderId="1" xfId="0" applyFont="1" applyBorder="1" applyAlignment="1">
      <alignment wrapText="1"/>
    </xf>
    <xf numFmtId="167" fontId="28" fillId="0" borderId="1" xfId="0" applyNumberFormat="1" applyFont="1" applyBorder="1" applyAlignment="1">
      <alignment wrapText="1"/>
    </xf>
    <xf numFmtId="0" fontId="15" fillId="0" borderId="0" xfId="0" applyFont="1" applyFill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17" fillId="7" borderId="0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right" vertical="center" wrapText="1"/>
    </xf>
    <xf numFmtId="0" fontId="32" fillId="7" borderId="0" xfId="0" applyFont="1" applyFill="1" applyBorder="1" applyAlignment="1">
      <alignment horizontal="right" vertical="center" wrapText="1"/>
    </xf>
    <xf numFmtId="0" fontId="25" fillId="0" borderId="55" xfId="0" applyFont="1" applyBorder="1" applyAlignment="1">
      <alignment horizont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167" fontId="25" fillId="0" borderId="0" xfId="0" applyNumberFormat="1" applyFont="1" applyBorder="1" applyAlignment="1">
      <alignment horizontal="center" vertical="center" wrapText="1"/>
    </xf>
    <xf numFmtId="167" fontId="25" fillId="7" borderId="0" xfId="0" applyNumberFormat="1" applyFont="1" applyFill="1" applyBorder="1" applyAlignment="1">
      <alignment horizontal="right" vertical="center" wrapText="1"/>
    </xf>
    <xf numFmtId="0" fontId="25" fillId="0" borderId="50" xfId="0" applyFont="1" applyBorder="1" applyAlignment="1">
      <alignment vertical="center"/>
    </xf>
    <xf numFmtId="0" fontId="25" fillId="0" borderId="55" xfId="0" applyFont="1" applyBorder="1" applyAlignment="1">
      <alignment vertical="center"/>
    </xf>
    <xf numFmtId="167" fontId="25" fillId="0" borderId="55" xfId="0" applyNumberFormat="1" applyFont="1" applyBorder="1" applyAlignment="1">
      <alignment vertical="center"/>
    </xf>
    <xf numFmtId="167" fontId="25" fillId="0" borderId="5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25" fillId="7" borderId="54" xfId="0" applyNumberFormat="1" applyFont="1" applyFill="1" applyBorder="1" applyAlignment="1">
      <alignment horizontal="right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9" fillId="7" borderId="0" xfId="0" applyFont="1" applyFill="1" applyBorder="1" applyAlignment="1">
      <alignment vertical="center" wrapText="1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/>
    <xf numFmtId="0" fontId="0" fillId="0" borderId="9" xfId="0" applyBorder="1" applyAlignment="1">
      <alignment horizontal="left" vertical="center"/>
    </xf>
    <xf numFmtId="49" fontId="28" fillId="7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0" fillId="0" borderId="30" xfId="0" applyBorder="1"/>
    <xf numFmtId="49" fontId="28" fillId="0" borderId="31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vertical="center"/>
    </xf>
    <xf numFmtId="49" fontId="28" fillId="0" borderId="32" xfId="0" applyNumberFormat="1" applyFont="1" applyBorder="1" applyAlignment="1">
      <alignment vertical="center"/>
    </xf>
    <xf numFmtId="0" fontId="0" fillId="0" borderId="16" xfId="0" applyBorder="1" applyAlignment="1">
      <alignment horizontal="left" vertical="center"/>
    </xf>
    <xf numFmtId="49" fontId="28" fillId="7" borderId="11" xfId="0" applyNumberFormat="1" applyFont="1" applyFill="1" applyBorder="1" applyAlignment="1">
      <alignment horizontal="center" vertical="center" wrapText="1"/>
    </xf>
    <xf numFmtId="49" fontId="28" fillId="7" borderId="26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/>
    </xf>
    <xf numFmtId="49" fontId="28" fillId="4" borderId="10" xfId="0" applyNumberFormat="1" applyFont="1" applyFill="1" applyBorder="1" applyAlignment="1">
      <alignment horizontal="center" vertical="center" wrapText="1"/>
    </xf>
    <xf numFmtId="2" fontId="17" fillId="0" borderId="11" xfId="2" applyNumberFormat="1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6" fontId="15" fillId="0" borderId="0" xfId="0" applyNumberFormat="1" applyFont="1" applyFill="1"/>
    <xf numFmtId="0" fontId="28" fillId="3" borderId="54" xfId="0" applyFont="1" applyFill="1" applyBorder="1" applyAlignment="1">
      <alignment horizontal="right" vertical="center" wrapText="1"/>
    </xf>
    <xf numFmtId="0" fontId="9" fillId="0" borderId="5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3" fontId="9" fillId="0" borderId="32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/>
    </xf>
    <xf numFmtId="166" fontId="11" fillId="0" borderId="13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2" fontId="13" fillId="0" borderId="11" xfId="0" applyNumberFormat="1" applyFont="1" applyFill="1" applyBorder="1" applyAlignment="1">
      <alignment horizontal="center" vertical="center" wrapText="1"/>
    </xf>
    <xf numFmtId="166" fontId="16" fillId="0" borderId="15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/>
    <xf numFmtId="2" fontId="13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5" fillId="0" borderId="14" xfId="0" applyFont="1" applyFill="1" applyBorder="1"/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/>
    <xf numFmtId="0" fontId="15" fillId="0" borderId="17" xfId="0" applyFont="1" applyFill="1" applyBorder="1"/>
    <xf numFmtId="0" fontId="15" fillId="0" borderId="19" xfId="0" applyFont="1" applyFill="1" applyBorder="1"/>
    <xf numFmtId="0" fontId="15" fillId="0" borderId="20" xfId="0" applyFont="1" applyFill="1" applyBorder="1"/>
    <xf numFmtId="0" fontId="15" fillId="0" borderId="22" xfId="0" applyFont="1" applyFill="1" applyBorder="1"/>
    <xf numFmtId="0" fontId="16" fillId="0" borderId="2" xfId="0" applyFont="1" applyFill="1" applyBorder="1" applyAlignment="1">
      <alignment vertical="center" wrapText="1"/>
    </xf>
    <xf numFmtId="166" fontId="16" fillId="0" borderId="17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/>
    <xf numFmtId="166" fontId="16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6" fontId="9" fillId="0" borderId="36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/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8" borderId="1" xfId="6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63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3" xfId="0" applyFont="1" applyFill="1" applyBorder="1"/>
    <xf numFmtId="0" fontId="15" fillId="0" borderId="63" xfId="0" applyFont="1" applyFill="1" applyBorder="1" applyAlignment="1">
      <alignment vertical="center" wrapText="1"/>
    </xf>
    <xf numFmtId="166" fontId="15" fillId="0" borderId="63" xfId="0" applyNumberFormat="1" applyFont="1" applyFill="1" applyBorder="1"/>
    <xf numFmtId="0" fontId="16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37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5" borderId="1" xfId="0" applyFont="1" applyFill="1" applyBorder="1"/>
    <xf numFmtId="167" fontId="15" fillId="6" borderId="1" xfId="0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/>
    </xf>
    <xf numFmtId="2" fontId="15" fillId="6" borderId="1" xfId="0" applyNumberFormat="1" applyFont="1" applyFill="1" applyBorder="1" applyAlignment="1">
      <alignment horizontal="center"/>
    </xf>
    <xf numFmtId="4" fontId="15" fillId="5" borderId="1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0" fillId="0" borderId="55" xfId="0" applyBorder="1" applyAlignment="1">
      <alignment wrapText="1"/>
    </xf>
    <xf numFmtId="0" fontId="0" fillId="0" borderId="55" xfId="0" applyBorder="1"/>
    <xf numFmtId="1" fontId="0" fillId="0" borderId="0" xfId="0" applyNumberFormat="1"/>
    <xf numFmtId="0" fontId="16" fillId="0" borderId="1" xfId="0" applyFont="1" applyFill="1" applyBorder="1" applyAlignment="1">
      <alignment vertical="center" wrapText="1"/>
    </xf>
    <xf numFmtId="0" fontId="15" fillId="0" borderId="0" xfId="0" applyFont="1" applyFill="1" applyBorder="1"/>
    <xf numFmtId="166" fontId="41" fillId="0" borderId="76" xfId="0" applyNumberFormat="1" applyFont="1" applyFill="1" applyBorder="1" applyAlignment="1">
      <alignment vertical="center" wrapText="1"/>
    </xf>
    <xf numFmtId="0" fontId="41" fillId="0" borderId="75" xfId="0" applyFont="1" applyFill="1" applyBorder="1" applyAlignment="1">
      <alignment horizontal="center" vertical="center" wrapText="1"/>
    </xf>
    <xf numFmtId="0" fontId="41" fillId="0" borderId="71" xfId="0" applyFont="1" applyFill="1" applyBorder="1" applyAlignment="1">
      <alignment horizontal="center" vertical="center" wrapText="1"/>
    </xf>
    <xf numFmtId="0" fontId="41" fillId="0" borderId="71" xfId="0" applyFont="1" applyFill="1" applyBorder="1" applyAlignment="1">
      <alignment vertical="center" wrapText="1"/>
    </xf>
    <xf numFmtId="4" fontId="41" fillId="0" borderId="71" xfId="0" applyNumberFormat="1" applyFont="1" applyFill="1" applyBorder="1" applyAlignment="1">
      <alignment horizontal="center" vertical="center" wrapText="1"/>
    </xf>
    <xf numFmtId="0" fontId="41" fillId="0" borderId="73" xfId="0" applyFont="1" applyFill="1" applyBorder="1" applyAlignment="1">
      <alignment vertical="center" wrapText="1"/>
    </xf>
    <xf numFmtId="0" fontId="41" fillId="0" borderId="54" xfId="0" applyFont="1" applyFill="1" applyBorder="1" applyAlignment="1">
      <alignment vertical="center" wrapText="1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166" fontId="16" fillId="0" borderId="10" xfId="0" applyNumberFormat="1" applyFont="1" applyFill="1" applyBorder="1" applyAlignment="1">
      <alignment vertical="center" wrapText="1"/>
    </xf>
    <xf numFmtId="0" fontId="16" fillId="0" borderId="62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6" fontId="16" fillId="0" borderId="27" xfId="0" applyNumberFormat="1" applyFont="1" applyFill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4" fontId="16" fillId="0" borderId="58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/>
    <xf numFmtId="0" fontId="16" fillId="0" borderId="58" xfId="0" applyFont="1" applyFill="1" applyBorder="1" applyAlignment="1">
      <alignment vertical="center" wrapText="1"/>
    </xf>
    <xf numFmtId="0" fontId="13" fillId="0" borderId="58" xfId="0" applyFont="1" applyFill="1" applyBorder="1" applyAlignment="1">
      <alignment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169" fontId="16" fillId="8" borderId="1" xfId="0" applyNumberFormat="1" applyFont="1" applyFill="1" applyBorder="1" applyAlignment="1">
      <alignment horizontal="center" vertical="center" wrapText="1"/>
    </xf>
    <xf numFmtId="166" fontId="16" fillId="8" borderId="10" xfId="0" applyNumberFormat="1" applyFont="1" applyFill="1" applyBorder="1" applyAlignment="1">
      <alignment horizontal="center" vertical="center" wrapText="1"/>
    </xf>
    <xf numFmtId="0" fontId="16" fillId="8" borderId="62" xfId="0" applyFont="1" applyFill="1" applyBorder="1" applyAlignment="1">
      <alignment horizontal="center" vertical="center" wrapText="1"/>
    </xf>
    <xf numFmtId="166" fontId="16" fillId="8" borderId="3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166" fontId="16" fillId="8" borderId="1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4" fontId="16" fillId="8" borderId="31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6" fillId="8" borderId="67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vertical="center" wrapText="1"/>
    </xf>
    <xf numFmtId="0" fontId="16" fillId="8" borderId="74" xfId="0" applyFont="1" applyFill="1" applyBorder="1" applyAlignment="1">
      <alignment horizontal="center" vertical="center" wrapText="1"/>
    </xf>
    <xf numFmtId="166" fontId="16" fillId="8" borderId="10" xfId="0" applyNumberFormat="1" applyFont="1" applyFill="1" applyBorder="1" applyAlignment="1">
      <alignment vertical="center" wrapText="1"/>
    </xf>
    <xf numFmtId="0" fontId="16" fillId="8" borderId="13" xfId="0" applyFont="1" applyFill="1" applyBorder="1" applyAlignment="1">
      <alignment vertical="center" wrapText="1"/>
    </xf>
    <xf numFmtId="0" fontId="16" fillId="8" borderId="29" xfId="0" applyFont="1" applyFill="1" applyBorder="1" applyAlignment="1">
      <alignment vertical="center" wrapText="1"/>
    </xf>
    <xf numFmtId="166" fontId="16" fillId="8" borderId="3" xfId="0" applyNumberFormat="1" applyFont="1" applyFill="1" applyBorder="1" applyAlignment="1">
      <alignment vertical="center" wrapText="1"/>
    </xf>
    <xf numFmtId="0" fontId="16" fillId="8" borderId="56" xfId="0" applyFont="1" applyFill="1" applyBorder="1" applyAlignment="1">
      <alignment vertical="center" wrapText="1"/>
    </xf>
    <xf numFmtId="166" fontId="16" fillId="8" borderId="27" xfId="0" applyNumberFormat="1" applyFont="1" applyFill="1" applyBorder="1" applyAlignment="1">
      <alignment vertical="center" wrapText="1"/>
    </xf>
    <xf numFmtId="0" fontId="16" fillId="8" borderId="21" xfId="0" applyFont="1" applyFill="1" applyBorder="1" applyAlignment="1">
      <alignment vertical="center" wrapText="1"/>
    </xf>
    <xf numFmtId="166" fontId="15" fillId="8" borderId="59" xfId="0" applyNumberFormat="1" applyFont="1" applyFill="1" applyBorder="1"/>
    <xf numFmtId="0" fontId="15" fillId="8" borderId="47" xfId="0" applyFont="1" applyFill="1" applyBorder="1"/>
    <xf numFmtId="166" fontId="15" fillId="8" borderId="47" xfId="0" applyNumberFormat="1" applyFont="1" applyFill="1" applyBorder="1"/>
    <xf numFmtId="0" fontId="15" fillId="8" borderId="78" xfId="0" applyFont="1" applyFill="1" applyBorder="1"/>
    <xf numFmtId="166" fontId="15" fillId="8" borderId="32" xfId="0" applyNumberFormat="1" applyFont="1" applyFill="1" applyBorder="1"/>
    <xf numFmtId="0" fontId="15" fillId="8" borderId="42" xfId="0" applyFont="1" applyFill="1" applyBorder="1"/>
    <xf numFmtId="0" fontId="16" fillId="8" borderId="77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168" fontId="13" fillId="0" borderId="1" xfId="5" applyNumberFormat="1" applyFont="1" applyFill="1" applyBorder="1" applyAlignment="1">
      <alignment horizontal="center" vertical="center" wrapText="1"/>
    </xf>
    <xf numFmtId="166" fontId="16" fillId="8" borderId="32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166" fontId="16" fillId="8" borderId="26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36" applyFont="1" applyFill="1" applyBorder="1" applyAlignment="1">
      <alignment vertical="center"/>
    </xf>
    <xf numFmtId="166" fontId="9" fillId="0" borderId="10" xfId="36" applyNumberFormat="1" applyFont="1" applyFill="1" applyBorder="1" applyAlignment="1">
      <alignment horizontal="center" vertical="center" wrapText="1"/>
    </xf>
    <xf numFmtId="166" fontId="9" fillId="0" borderId="3" xfId="36" applyNumberFormat="1" applyFont="1" applyFill="1" applyBorder="1" applyAlignment="1">
      <alignment horizontal="center" vertical="center" wrapText="1"/>
    </xf>
    <xf numFmtId="0" fontId="9" fillId="0" borderId="1" xfId="36" applyFont="1" applyFill="1" applyBorder="1" applyAlignment="1">
      <alignment horizontal="center" vertical="center" wrapText="1"/>
    </xf>
    <xf numFmtId="0" fontId="9" fillId="0" borderId="3" xfId="36" applyFont="1" applyFill="1" applyBorder="1" applyAlignment="1">
      <alignment horizontal="center" vertical="center" wrapText="1"/>
    </xf>
    <xf numFmtId="0" fontId="9" fillId="0" borderId="9" xfId="36" applyFont="1" applyFill="1" applyBorder="1" applyAlignment="1">
      <alignment horizontal="center" vertical="center" wrapText="1"/>
    </xf>
    <xf numFmtId="0" fontId="9" fillId="0" borderId="7" xfId="36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65" fontId="0" fillId="0" borderId="0" xfId="0" applyNumberFormat="1" applyFill="1"/>
    <xf numFmtId="2" fontId="16" fillId="0" borderId="1" xfId="0" applyNumberFormat="1" applyFont="1" applyFill="1" applyBorder="1" applyAlignment="1">
      <alignment horizontal="center" vertical="center"/>
    </xf>
    <xf numFmtId="168" fontId="16" fillId="0" borderId="1" xfId="5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0" fillId="0" borderId="0" xfId="0"/>
    <xf numFmtId="0" fontId="7" fillId="0" borderId="0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7" fontId="19" fillId="0" borderId="5" xfId="0" applyNumberFormat="1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center" vertical="center" wrapText="1"/>
    </xf>
    <xf numFmtId="4" fontId="19" fillId="0" borderId="32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vertical="center" wrapText="1"/>
    </xf>
    <xf numFmtId="4" fontId="19" fillId="0" borderId="27" xfId="0" applyNumberFormat="1" applyFont="1" applyFill="1" applyBorder="1" applyAlignment="1">
      <alignment horizontal="center" vertical="center" wrapText="1"/>
    </xf>
    <xf numFmtId="170" fontId="19" fillId="0" borderId="3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166" fontId="9" fillId="0" borderId="31" xfId="0" applyNumberFormat="1" applyFont="1" applyFill="1" applyBorder="1" applyAlignment="1">
      <alignment horizontal="center" vertical="center" wrapText="1"/>
    </xf>
    <xf numFmtId="0" fontId="8" fillId="0" borderId="1" xfId="38" applyFont="1" applyFill="1" applyBorder="1" applyAlignment="1">
      <alignment horizontal="center" vertical="center" wrapText="1"/>
    </xf>
    <xf numFmtId="0" fontId="8" fillId="0" borderId="9" xfId="38" applyFont="1" applyFill="1" applyBorder="1" applyAlignment="1">
      <alignment horizontal="center" vertical="center" wrapText="1"/>
    </xf>
    <xf numFmtId="0" fontId="8" fillId="0" borderId="10" xfId="38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/>
    </xf>
    <xf numFmtId="0" fontId="8" fillId="0" borderId="30" xfId="38" applyFont="1" applyFill="1" applyBorder="1" applyAlignment="1">
      <alignment horizontal="center" vertical="center" wrapText="1"/>
    </xf>
    <xf numFmtId="0" fontId="8" fillId="0" borderId="31" xfId="38" applyFont="1" applyFill="1" applyBorder="1" applyAlignment="1">
      <alignment horizontal="center" vertical="center" wrapText="1"/>
    </xf>
    <xf numFmtId="0" fontId="8" fillId="0" borderId="31" xfId="38" applyFont="1" applyFill="1" applyBorder="1" applyAlignment="1">
      <alignment horizontal="center" vertical="center"/>
    </xf>
    <xf numFmtId="0" fontId="8" fillId="0" borderId="32" xfId="38" applyFont="1" applyFill="1" applyBorder="1" applyAlignment="1">
      <alignment horizontal="center" vertical="center" wrapText="1"/>
    </xf>
    <xf numFmtId="0" fontId="8" fillId="0" borderId="30" xfId="38" applyFont="1" applyFill="1" applyBorder="1" applyAlignment="1">
      <alignment horizontal="center" vertical="center"/>
    </xf>
    <xf numFmtId="0" fontId="8" fillId="0" borderId="32" xfId="38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/>
    <xf numFmtId="0" fontId="12" fillId="0" borderId="18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7" fillId="0" borderId="47" xfId="0" applyFont="1" applyFill="1" applyBorder="1"/>
    <xf numFmtId="0" fontId="12" fillId="0" borderId="4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70" fontId="9" fillId="0" borderId="32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166" fontId="9" fillId="0" borderId="2" xfId="0" applyNumberFormat="1" applyFont="1" applyFill="1" applyBorder="1" applyAlignment="1">
      <alignment vertical="center" wrapText="1"/>
    </xf>
    <xf numFmtId="0" fontId="18" fillId="10" borderId="22" xfId="0" applyFont="1" applyFill="1" applyBorder="1"/>
    <xf numFmtId="0" fontId="5" fillId="10" borderId="0" xfId="0" applyFont="1" applyFill="1" applyBorder="1" applyAlignment="1">
      <alignment horizontal="center" vertical="center" wrapText="1"/>
    </xf>
    <xf numFmtId="0" fontId="18" fillId="10" borderId="33" xfId="0" applyFont="1" applyFill="1" applyBorder="1"/>
    <xf numFmtId="0" fontId="5" fillId="10" borderId="47" xfId="0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167" fontId="15" fillId="0" borderId="11" xfId="0" applyNumberFormat="1" applyFont="1" applyFill="1" applyBorder="1" applyAlignment="1">
      <alignment horizontal="center" vertical="center"/>
    </xf>
    <xf numFmtId="167" fontId="9" fillId="0" borderId="1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5" fillId="0" borderId="63" xfId="0" applyFont="1" applyFill="1" applyBorder="1"/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70" fontId="9" fillId="0" borderId="10" xfId="0" applyNumberFormat="1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center" vertical="center" wrapText="1"/>
    </xf>
    <xf numFmtId="165" fontId="41" fillId="8" borderId="71" xfId="0" applyNumberFormat="1" applyFont="1" applyFill="1" applyBorder="1" applyAlignment="1">
      <alignment horizontal="center" vertical="center" wrapText="1"/>
    </xf>
    <xf numFmtId="0" fontId="41" fillId="8" borderId="57" xfId="0" applyFont="1" applyFill="1" applyBorder="1" applyAlignment="1">
      <alignment vertical="center" wrapText="1"/>
    </xf>
    <xf numFmtId="0" fontId="41" fillId="8" borderId="58" xfId="0" applyFont="1" applyFill="1" applyBorder="1" applyAlignment="1">
      <alignment vertical="center" wrapText="1"/>
    </xf>
    <xf numFmtId="170" fontId="41" fillId="8" borderId="59" xfId="0" applyNumberFormat="1" applyFont="1" applyFill="1" applyBorder="1" applyAlignment="1">
      <alignment horizontal="center" vertical="center" wrapText="1"/>
    </xf>
    <xf numFmtId="4" fontId="41" fillId="8" borderId="59" xfId="0" applyNumberFormat="1" applyFont="1" applyFill="1" applyBorder="1" applyAlignment="1">
      <alignment horizontal="center" vertical="center" wrapText="1"/>
    </xf>
    <xf numFmtId="167" fontId="13" fillId="8" borderId="11" xfId="0" applyNumberFormat="1" applyFont="1" applyFill="1" applyBorder="1" applyAlignment="1">
      <alignment horizontal="center" vertical="center" wrapText="1"/>
    </xf>
    <xf numFmtId="0" fontId="15" fillId="8" borderId="64" xfId="0" applyFont="1" applyFill="1" applyBorder="1"/>
    <xf numFmtId="0" fontId="13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/>
    <xf numFmtId="167" fontId="13" fillId="8" borderId="1" xfId="0" applyNumberFormat="1" applyFont="1" applyFill="1" applyBorder="1" applyAlignment="1">
      <alignment horizontal="center" vertical="center" wrapText="1"/>
    </xf>
    <xf numFmtId="0" fontId="15" fillId="8" borderId="22" xfId="0" applyFont="1" applyFill="1" applyBorder="1"/>
    <xf numFmtId="166" fontId="13" fillId="8" borderId="1" xfId="0" applyNumberFormat="1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4" fontId="13" fillId="8" borderId="3" xfId="0" applyNumberFormat="1" applyFont="1" applyFill="1" applyBorder="1" applyAlignment="1">
      <alignment horizontal="center" vertical="center" wrapText="1"/>
    </xf>
    <xf numFmtId="166" fontId="13" fillId="8" borderId="3" xfId="0" applyNumberFormat="1" applyFont="1" applyFill="1" applyBorder="1" applyAlignment="1">
      <alignment horizontal="center" vertical="center" wrapText="1"/>
    </xf>
    <xf numFmtId="166" fontId="13" fillId="8" borderId="10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/>
    <xf numFmtId="0" fontId="12" fillId="8" borderId="0" xfId="0" applyFont="1" applyFill="1" applyBorder="1" applyAlignment="1">
      <alignment horizontal="center" vertical="center" wrapText="1"/>
    </xf>
    <xf numFmtId="0" fontId="7" fillId="8" borderId="22" xfId="0" applyFont="1" applyFill="1" applyBorder="1"/>
    <xf numFmtId="0" fontId="7" fillId="8" borderId="33" xfId="0" applyFont="1" applyFill="1" applyBorder="1"/>
    <xf numFmtId="0" fontId="12" fillId="8" borderId="47" xfId="0" applyFont="1" applyFill="1" applyBorder="1" applyAlignment="1">
      <alignment horizontal="center" vertical="center" wrapText="1"/>
    </xf>
    <xf numFmtId="166" fontId="44" fillId="8" borderId="75" xfId="0" applyNumberFormat="1" applyFont="1" applyFill="1" applyBorder="1" applyAlignment="1">
      <alignment vertical="center" wrapText="1"/>
    </xf>
    <xf numFmtId="166" fontId="44" fillId="8" borderId="71" xfId="0" applyNumberFormat="1" applyFont="1" applyFill="1" applyBorder="1" applyAlignment="1">
      <alignment vertical="center" wrapText="1"/>
    </xf>
    <xf numFmtId="166" fontId="44" fillId="8" borderId="76" xfId="0" applyNumberFormat="1" applyFont="1" applyFill="1" applyBorder="1" applyAlignment="1">
      <alignment vertical="center" wrapText="1"/>
    </xf>
    <xf numFmtId="166" fontId="44" fillId="8" borderId="75" xfId="0" applyNumberFormat="1" applyFont="1" applyFill="1" applyBorder="1" applyAlignment="1">
      <alignment horizontal="center" vertical="center" wrapText="1"/>
    </xf>
    <xf numFmtId="166" fontId="44" fillId="8" borderId="71" xfId="0" applyNumberFormat="1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18" fillId="8" borderId="22" xfId="0" applyFont="1" applyFill="1" applyBorder="1"/>
    <xf numFmtId="0" fontId="5" fillId="8" borderId="2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18" fillId="8" borderId="33" xfId="0" applyFont="1" applyFill="1" applyBorder="1"/>
    <xf numFmtId="0" fontId="5" fillId="8" borderId="47" xfId="0" applyFont="1" applyFill="1" applyBorder="1" applyAlignment="1">
      <alignment horizontal="center" vertical="center" wrapText="1"/>
    </xf>
    <xf numFmtId="166" fontId="44" fillId="8" borderId="73" xfId="0" applyNumberFormat="1" applyFont="1" applyFill="1" applyBorder="1" applyAlignment="1">
      <alignment horizontal="center" vertical="center" wrapText="1"/>
    </xf>
    <xf numFmtId="166" fontId="44" fillId="8" borderId="52" xfId="0" applyNumberFormat="1" applyFont="1" applyFill="1" applyBorder="1" applyAlignment="1">
      <alignment vertical="center" wrapText="1"/>
    </xf>
    <xf numFmtId="4" fontId="16" fillId="8" borderId="11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166" fontId="16" fillId="8" borderId="26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4" fontId="13" fillId="0" borderId="37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4" fontId="41" fillId="8" borderId="72" xfId="0" applyNumberFormat="1" applyFont="1" applyFill="1" applyBorder="1" applyAlignment="1">
      <alignment horizontal="center" vertical="center" wrapText="1"/>
    </xf>
    <xf numFmtId="4" fontId="41" fillId="8" borderId="53" xfId="0" applyNumberFormat="1" applyFont="1" applyFill="1" applyBorder="1" applyAlignment="1">
      <alignment vertical="center" wrapText="1"/>
    </xf>
    <xf numFmtId="0" fontId="41" fillId="8" borderId="7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horizontal="center" vertical="center" wrapText="1"/>
    </xf>
    <xf numFmtId="4" fontId="13" fillId="8" borderId="6" xfId="0" applyNumberFormat="1" applyFont="1" applyFill="1" applyBorder="1" applyAlignment="1">
      <alignment horizontal="center" vertical="center" wrapText="1"/>
    </xf>
    <xf numFmtId="170" fontId="13" fillId="8" borderId="6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170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170" fontId="5" fillId="3" borderId="32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66" fontId="13" fillId="0" borderId="71" xfId="0" applyNumberFormat="1" applyFont="1" applyFill="1" applyBorder="1" applyAlignment="1">
      <alignment vertical="center" wrapText="1"/>
    </xf>
    <xf numFmtId="4" fontId="13" fillId="0" borderId="71" xfId="0" applyNumberFormat="1" applyFont="1" applyFill="1" applyBorder="1" applyAlignment="1">
      <alignment horizontal="center" vertical="center" wrapText="1"/>
    </xf>
    <xf numFmtId="166" fontId="13" fillId="0" borderId="71" xfId="0" applyNumberFormat="1" applyFont="1" applyFill="1" applyBorder="1" applyAlignment="1">
      <alignment horizontal="center" vertical="center" wrapText="1"/>
    </xf>
    <xf numFmtId="4" fontId="13" fillId="0" borderId="76" xfId="0" applyNumberFormat="1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6" fillId="0" borderId="74" xfId="0" applyFont="1" applyFill="1" applyBorder="1" applyAlignment="1">
      <alignment vertical="center" wrapText="1"/>
    </xf>
    <xf numFmtId="4" fontId="13" fillId="0" borderId="71" xfId="0" applyNumberFormat="1" applyFont="1" applyFill="1" applyBorder="1" applyAlignment="1">
      <alignment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vertical="center" wrapText="1"/>
    </xf>
    <xf numFmtId="0" fontId="16" fillId="0" borderId="52" xfId="0" applyFont="1" applyFill="1" applyBorder="1" applyAlignment="1">
      <alignment vertical="center" wrapText="1"/>
    </xf>
    <xf numFmtId="0" fontId="15" fillId="0" borderId="75" xfId="0" applyFont="1" applyFill="1" applyBorder="1"/>
    <xf numFmtId="0" fontId="15" fillId="0" borderId="30" xfId="0" applyFont="1" applyFill="1" applyBorder="1"/>
    <xf numFmtId="0" fontId="16" fillId="0" borderId="42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4" fontId="13" fillId="0" borderId="76" xfId="0" applyNumberFormat="1" applyFont="1" applyFill="1" applyBorder="1" applyAlignment="1">
      <alignment vertical="center" wrapText="1"/>
    </xf>
    <xf numFmtId="4" fontId="13" fillId="0" borderId="32" xfId="0" applyNumberFormat="1" applyFont="1" applyFill="1" applyBorder="1" applyAlignment="1">
      <alignment vertical="center" wrapText="1"/>
    </xf>
    <xf numFmtId="0" fontId="0" fillId="0" borderId="63" xfId="0" applyBorder="1"/>
    <xf numFmtId="0" fontId="5" fillId="3" borderId="16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8" fillId="8" borderId="38" xfId="0" applyFont="1" applyFill="1" applyBorder="1"/>
    <xf numFmtId="0" fontId="18" fillId="8" borderId="25" xfId="0" applyFont="1" applyFill="1" applyBorder="1"/>
    <xf numFmtId="0" fontId="18" fillId="8" borderId="28" xfId="0" applyFont="1" applyFill="1" applyBorder="1"/>
    <xf numFmtId="0" fontId="18" fillId="8" borderId="16" xfId="0" applyFont="1" applyFill="1" applyBorder="1"/>
    <xf numFmtId="0" fontId="18" fillId="8" borderId="9" xfId="0" applyFont="1" applyFill="1" applyBorder="1"/>
    <xf numFmtId="167" fontId="13" fillId="8" borderId="8" xfId="0" applyNumberFormat="1" applyFont="1" applyFill="1" applyBorder="1" applyAlignment="1">
      <alignment horizontal="center" vertical="center" wrapText="1"/>
    </xf>
    <xf numFmtId="166" fontId="13" fillId="8" borderId="8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9" fillId="8" borderId="1" xfId="38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7" fillId="8" borderId="1" xfId="0" applyNumberFormat="1" applyFont="1" applyFill="1" applyBorder="1" applyAlignment="1">
      <alignment horizontal="center" vertical="center" wrapText="1"/>
    </xf>
    <xf numFmtId="4" fontId="9" fillId="8" borderId="1" xfId="38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5" fontId="18" fillId="0" borderId="1" xfId="27" applyNumberFormat="1" applyFont="1" applyFill="1" applyBorder="1" applyAlignment="1">
      <alignment horizontal="center" vertical="center" wrapText="1"/>
    </xf>
    <xf numFmtId="165" fontId="18" fillId="0" borderId="2" xfId="27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/>
    <xf numFmtId="165" fontId="18" fillId="0" borderId="1" xfId="27" applyNumberFormat="1" applyFont="1" applyFill="1" applyBorder="1" applyAlignment="1">
      <alignment horizontal="center"/>
    </xf>
    <xf numFmtId="0" fontId="18" fillId="0" borderId="1" xfId="27" applyFont="1" applyFill="1" applyBorder="1" applyAlignment="1">
      <alignment vertical="center" wrapText="1"/>
    </xf>
    <xf numFmtId="4" fontId="18" fillId="0" borderId="1" xfId="27" applyNumberFormat="1" applyFont="1" applyFill="1" applyBorder="1" applyAlignment="1">
      <alignment vertical="center" wrapText="1"/>
    </xf>
    <xf numFmtId="4" fontId="18" fillId="0" borderId="14" xfId="27" applyNumberFormat="1" applyFont="1" applyFill="1" applyBorder="1" applyAlignment="1">
      <alignment vertical="center" wrapText="1"/>
    </xf>
    <xf numFmtId="167" fontId="18" fillId="0" borderId="2" xfId="27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vertical="center"/>
    </xf>
    <xf numFmtId="167" fontId="18" fillId="0" borderId="1" xfId="27" applyNumberFormat="1" applyFont="1" applyFill="1" applyBorder="1" applyAlignment="1">
      <alignment horizontal="center" vertical="center"/>
    </xf>
    <xf numFmtId="49" fontId="18" fillId="0" borderId="1" xfId="3" applyNumberFormat="1" applyFont="1" applyFill="1" applyBorder="1" applyAlignment="1">
      <alignment wrapText="1"/>
    </xf>
    <xf numFmtId="167" fontId="18" fillId="0" borderId="1" xfId="27" applyNumberFormat="1" applyFont="1" applyFill="1" applyBorder="1" applyAlignment="1">
      <alignment horizontal="center"/>
    </xf>
    <xf numFmtId="4" fontId="18" fillId="0" borderId="1" xfId="27" applyNumberFormat="1" applyFont="1" applyFill="1" applyBorder="1" applyAlignment="1">
      <alignment horizontal="left" vertical="center" wrapText="1"/>
    </xf>
    <xf numFmtId="49" fontId="18" fillId="0" borderId="1" xfId="3" applyNumberFormat="1" applyFont="1" applyFill="1" applyBorder="1"/>
    <xf numFmtId="49" fontId="18" fillId="0" borderId="2" xfId="3" applyNumberFormat="1" applyFont="1" applyFill="1" applyBorder="1" applyAlignment="1"/>
    <xf numFmtId="49" fontId="18" fillId="0" borderId="2" xfId="3" applyNumberFormat="1" applyFont="1" applyFill="1" applyBorder="1" applyAlignment="1">
      <alignment wrapText="1"/>
    </xf>
    <xf numFmtId="4" fontId="5" fillId="11" borderId="1" xfId="0" applyNumberFormat="1" applyFont="1" applyFill="1" applyBorder="1" applyAlignment="1">
      <alignment horizontal="center" vertical="center"/>
    </xf>
    <xf numFmtId="4" fontId="19" fillId="11" borderId="11" xfId="0" applyNumberFormat="1" applyFont="1" applyFill="1" applyBorder="1" applyAlignment="1">
      <alignment horizontal="center" vertical="center" wrapText="1"/>
    </xf>
    <xf numFmtId="4" fontId="24" fillId="1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65" fontId="18" fillId="0" borderId="1" xfId="27" applyNumberFormat="1" applyFont="1" applyFill="1" applyBorder="1" applyAlignment="1">
      <alignment horizontal="center" vertical="center"/>
    </xf>
    <xf numFmtId="167" fontId="18" fillId="0" borderId="1" xfId="27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4" fontId="18" fillId="0" borderId="2" xfId="27" applyNumberFormat="1" applyFont="1" applyFill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45" fillId="0" borderId="1" xfId="0" applyNumberFormat="1" applyFont="1" applyFill="1" applyBorder="1" applyAlignment="1">
      <alignment wrapText="1"/>
    </xf>
    <xf numFmtId="49" fontId="45" fillId="0" borderId="1" xfId="0" applyNumberFormat="1" applyFont="1" applyFill="1" applyBorder="1" applyAlignment="1">
      <alignment vertical="top" wrapText="1"/>
    </xf>
    <xf numFmtId="49" fontId="18" fillId="0" borderId="1" xfId="3" applyNumberFormat="1" applyFont="1" applyFill="1" applyBorder="1" applyAlignment="1">
      <alignment vertical="top" wrapText="1"/>
    </xf>
    <xf numFmtId="49" fontId="18" fillId="0" borderId="2" xfId="3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center"/>
    </xf>
    <xf numFmtId="167" fontId="24" fillId="0" borderId="52" xfId="0" applyNumberFormat="1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4" fontId="44" fillId="8" borderId="71" xfId="0" applyNumberFormat="1" applyFont="1" applyFill="1" applyBorder="1" applyAlignment="1">
      <alignment horizontal="center" vertical="center" wrapText="1"/>
    </xf>
    <xf numFmtId="4" fontId="44" fillId="8" borderId="71" xfId="0" applyNumberFormat="1" applyFont="1" applyFill="1" applyBorder="1" applyAlignment="1">
      <alignment vertical="center" wrapText="1"/>
    </xf>
    <xf numFmtId="4" fontId="44" fillId="8" borderId="76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165" fontId="18" fillId="0" borderId="26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170" fontId="19" fillId="0" borderId="1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0" fillId="0" borderId="0" xfId="0"/>
    <xf numFmtId="0" fontId="15" fillId="0" borderId="0" xfId="0" applyFont="1" applyFill="1"/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6" fillId="0" borderId="2" xfId="0" applyFont="1" applyFill="1" applyBorder="1" applyAlignment="1">
      <alignment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vertical="center"/>
    </xf>
    <xf numFmtId="0" fontId="15" fillId="0" borderId="21" xfId="0" applyFont="1" applyFill="1" applyBorder="1"/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3" fontId="20" fillId="0" borderId="0" xfId="0" applyNumberFormat="1" applyFont="1" applyFill="1" applyBorder="1" applyAlignment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left"/>
    </xf>
    <xf numFmtId="166" fontId="13" fillId="0" borderId="2" xfId="0" applyNumberFormat="1" applyFont="1" applyFill="1" applyBorder="1" applyAlignment="1">
      <alignment vertical="center" wrapText="1"/>
    </xf>
    <xf numFmtId="0" fontId="15" fillId="0" borderId="28" xfId="0" applyFont="1" applyFill="1" applyBorder="1"/>
    <xf numFmtId="4" fontId="13" fillId="0" borderId="27" xfId="0" applyNumberFormat="1" applyFont="1" applyFill="1" applyBorder="1" applyAlignment="1">
      <alignment vertical="center" wrapText="1"/>
    </xf>
    <xf numFmtId="0" fontId="42" fillId="8" borderId="8" xfId="0" applyFont="1" applyFill="1" applyBorder="1" applyAlignment="1">
      <alignment horizontal="center" vertical="center"/>
    </xf>
    <xf numFmtId="4" fontId="41" fillId="8" borderId="58" xfId="0" applyNumberFormat="1" applyFont="1" applyFill="1" applyBorder="1" applyAlignment="1">
      <alignment horizontal="center" vertical="center" wrapText="1"/>
    </xf>
    <xf numFmtId="0" fontId="41" fillId="8" borderId="8" xfId="0" applyFont="1" applyFill="1" applyBorder="1" applyAlignment="1">
      <alignment vertical="center" wrapText="1"/>
    </xf>
    <xf numFmtId="166" fontId="42" fillId="8" borderId="8" xfId="0" applyNumberFormat="1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 wrapText="1"/>
    </xf>
    <xf numFmtId="0" fontId="42" fillId="8" borderId="21" xfId="0" applyFont="1" applyFill="1" applyBorder="1" applyAlignment="1">
      <alignment horizontal="center" vertical="center"/>
    </xf>
    <xf numFmtId="4" fontId="16" fillId="0" borderId="76" xfId="0" applyNumberFormat="1" applyFont="1" applyFill="1" applyBorder="1" applyAlignment="1">
      <alignment horizontal="center" vertical="center" wrapText="1"/>
    </xf>
    <xf numFmtId="0" fontId="0" fillId="0" borderId="0" xfId="0"/>
    <xf numFmtId="0" fontId="15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41" fillId="8" borderId="58" xfId="0" applyFont="1" applyFill="1" applyBorder="1" applyAlignment="1">
      <alignment vertical="center" wrapText="1"/>
    </xf>
    <xf numFmtId="4" fontId="16" fillId="8" borderId="11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4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4" fontId="16" fillId="8" borderId="23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3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6" fillId="8" borderId="63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vertical="center" wrapText="1"/>
    </xf>
    <xf numFmtId="0" fontId="41" fillId="8" borderId="58" xfId="0" applyFont="1" applyFill="1" applyBorder="1" applyAlignment="1">
      <alignment horizontal="center" vertical="center" wrapText="1"/>
    </xf>
    <xf numFmtId="166" fontId="41" fillId="8" borderId="59" xfId="0" applyNumberFormat="1" applyFont="1" applyFill="1" applyBorder="1" applyAlignment="1">
      <alignment horizontal="center" vertical="center" wrapText="1"/>
    </xf>
    <xf numFmtId="0" fontId="41" fillId="8" borderId="34" xfId="0" applyFont="1" applyFill="1" applyBorder="1" applyAlignment="1">
      <alignment horizontal="center" vertical="center" wrapText="1"/>
    </xf>
    <xf numFmtId="166" fontId="41" fillId="8" borderId="58" xfId="0" applyNumberFormat="1" applyFont="1" applyFill="1" applyBorder="1" applyAlignment="1">
      <alignment horizontal="center" vertical="center" wrapText="1"/>
    </xf>
    <xf numFmtId="0" fontId="41" fillId="8" borderId="57" xfId="0" applyFont="1" applyFill="1" applyBorder="1" applyAlignment="1">
      <alignment horizontal="center" vertical="center" wrapText="1"/>
    </xf>
    <xf numFmtId="166" fontId="41" fillId="8" borderId="35" xfId="0" applyNumberFormat="1" applyFont="1" applyFill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43" fillId="8" borderId="54" xfId="0" applyFont="1" applyFill="1" applyBorder="1"/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6" fillId="8" borderId="11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4" fontId="16" fillId="8" borderId="5" xfId="0" applyNumberFormat="1" applyFont="1" applyFill="1" applyBorder="1" applyAlignment="1">
      <alignment horizontal="center" vertical="center" wrapText="1"/>
    </xf>
    <xf numFmtId="4" fontId="16" fillId="8" borderId="23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4" fontId="16" fillId="8" borderId="3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vertical="center" wrapText="1"/>
    </xf>
    <xf numFmtId="4" fontId="16" fillId="8" borderId="8" xfId="0" applyNumberFormat="1" applyFont="1" applyFill="1" applyBorder="1" applyAlignment="1">
      <alignment horizontal="center" vertical="center" wrapText="1"/>
    </xf>
    <xf numFmtId="166" fontId="42" fillId="8" borderId="59" xfId="0" applyNumberFormat="1" applyFont="1" applyFill="1" applyBorder="1" applyAlignment="1">
      <alignment horizontal="center" vertical="center"/>
    </xf>
    <xf numFmtId="4" fontId="41" fillId="0" borderId="76" xfId="0" applyNumberFormat="1" applyFont="1" applyFill="1" applyBorder="1" applyAlignment="1">
      <alignment vertical="center" wrapText="1"/>
    </xf>
    <xf numFmtId="4" fontId="41" fillId="0" borderId="75" xfId="0" applyNumberFormat="1" applyFont="1" applyFill="1" applyBorder="1" applyAlignment="1">
      <alignment horizontal="center" vertical="center" wrapText="1"/>
    </xf>
    <xf numFmtId="4" fontId="19" fillId="8" borderId="5" xfId="0" applyNumberFormat="1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41" xfId="0" applyFont="1" applyFill="1" applyBorder="1" applyAlignment="1">
      <alignment horizontal="center" vertical="center" wrapText="1"/>
    </xf>
    <xf numFmtId="4" fontId="19" fillId="8" borderId="23" xfId="0" applyNumberFormat="1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0" xfId="0" applyNumberFormat="1" applyFont="1" applyFill="1" applyBorder="1" applyAlignment="1">
      <alignment horizontal="center" vertical="center" wrapText="1"/>
    </xf>
    <xf numFmtId="0" fontId="19" fillId="8" borderId="2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vertical="center" wrapText="1"/>
    </xf>
    <xf numFmtId="4" fontId="19" fillId="8" borderId="11" xfId="0" applyNumberFormat="1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vertical="center" wrapText="1"/>
    </xf>
    <xf numFmtId="4" fontId="19" fillId="8" borderId="10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0" xfId="0" applyFont="1" applyFill="1" applyBorder="1" applyAlignment="1">
      <alignment vertical="center" wrapText="1"/>
    </xf>
    <xf numFmtId="0" fontId="19" fillId="8" borderId="31" xfId="0" applyFont="1" applyFill="1" applyBorder="1" applyAlignment="1">
      <alignment horizontal="center" vertical="center" wrapText="1"/>
    </xf>
    <xf numFmtId="4" fontId="19" fillId="8" borderId="32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/>
    </xf>
    <xf numFmtId="0" fontId="18" fillId="0" borderId="71" xfId="0" applyFont="1" applyFill="1" applyBorder="1" applyAlignment="1">
      <alignment horizontal="center"/>
    </xf>
    <xf numFmtId="0" fontId="18" fillId="0" borderId="76" xfId="0" applyFont="1" applyFill="1" applyBorder="1" applyAlignment="1">
      <alignment horizontal="center"/>
    </xf>
    <xf numFmtId="4" fontId="41" fillId="8" borderId="59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65" fontId="18" fillId="0" borderId="37" xfId="0" applyNumberFormat="1" applyFont="1" applyFill="1" applyBorder="1" applyAlignment="1">
      <alignment horizontal="center" vertical="center"/>
    </xf>
    <xf numFmtId="165" fontId="18" fillId="0" borderId="26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left" vertical="center" wrapText="1"/>
    </xf>
    <xf numFmtId="4" fontId="9" fillId="0" borderId="59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165" fontId="18" fillId="0" borderId="4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center"/>
    </xf>
    <xf numFmtId="166" fontId="15" fillId="0" borderId="59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41" fillId="8" borderId="71" xfId="0" applyFont="1" applyFill="1" applyBorder="1" applyAlignment="1">
      <alignment vertical="center" wrapText="1"/>
    </xf>
    <xf numFmtId="4" fontId="41" fillId="8" borderId="71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/>
    </xf>
    <xf numFmtId="166" fontId="0" fillId="0" borderId="0" xfId="0" applyNumberFormat="1"/>
    <xf numFmtId="4" fontId="0" fillId="0" borderId="0" xfId="0" applyNumberFormat="1"/>
    <xf numFmtId="4" fontId="0" fillId="0" borderId="22" xfId="0" applyNumberFormat="1" applyBorder="1"/>
    <xf numFmtId="0" fontId="13" fillId="8" borderId="1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6" fontId="13" fillId="8" borderId="11" xfId="0" applyNumberFormat="1" applyFont="1" applyFill="1" applyBorder="1" applyAlignment="1">
      <alignment horizontal="center" vertical="center" wrapText="1"/>
    </xf>
    <xf numFmtId="166" fontId="13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6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9" fillId="0" borderId="3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67" fontId="13" fillId="8" borderId="11" xfId="0" applyNumberFormat="1" applyFont="1" applyFill="1" applyBorder="1" applyAlignment="1">
      <alignment horizontal="center" vertical="center" wrapText="1"/>
    </xf>
    <xf numFmtId="167" fontId="41" fillId="8" borderId="71" xfId="0" applyNumberFormat="1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vertical="center" wrapText="1"/>
    </xf>
    <xf numFmtId="0" fontId="13" fillId="8" borderId="33" xfId="0" applyFont="1" applyFill="1" applyBorder="1" applyAlignment="1">
      <alignment vertical="center" wrapText="1"/>
    </xf>
    <xf numFmtId="167" fontId="13" fillId="8" borderId="64" xfId="0" applyNumberFormat="1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166" fontId="15" fillId="0" borderId="24" xfId="0" applyNumberFormat="1" applyFont="1" applyFill="1" applyBorder="1" applyAlignment="1">
      <alignment horizontal="center"/>
    </xf>
    <xf numFmtId="166" fontId="15" fillId="0" borderId="59" xfId="0" applyNumberFormat="1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1" fillId="8" borderId="64" xfId="0" applyFont="1" applyFill="1" applyBorder="1" applyAlignment="1">
      <alignment horizontal="center" vertical="center"/>
    </xf>
    <xf numFmtId="0" fontId="11" fillId="8" borderId="63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42" fillId="8" borderId="50" xfId="0" applyFont="1" applyFill="1" applyBorder="1" applyAlignment="1">
      <alignment horizontal="center" vertical="center" wrapText="1"/>
    </xf>
    <xf numFmtId="0" fontId="42" fillId="8" borderId="51" xfId="0" applyFont="1" applyFill="1" applyBorder="1" applyAlignment="1">
      <alignment horizontal="center" vertical="center" wrapText="1"/>
    </xf>
    <xf numFmtId="0" fontId="42" fillId="8" borderId="7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4" fontId="15" fillId="0" borderId="23" xfId="0" applyNumberFormat="1" applyFont="1" applyFill="1" applyBorder="1" applyAlignment="1">
      <alignment horizontal="center" vertical="center"/>
    </xf>
    <xf numFmtId="4" fontId="15" fillId="0" borderId="58" xfId="0" applyNumberFormat="1" applyFont="1" applyFill="1" applyBorder="1" applyAlignment="1">
      <alignment horizontal="center" vertical="center"/>
    </xf>
    <xf numFmtId="4" fontId="15" fillId="0" borderId="24" xfId="0" applyNumberFormat="1" applyFont="1" applyFill="1" applyBorder="1" applyAlignment="1">
      <alignment horizontal="center" vertical="center"/>
    </xf>
    <xf numFmtId="4" fontId="15" fillId="0" borderId="59" xfId="0" applyNumberFormat="1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horizontal="left" vertical="center" wrapText="1"/>
    </xf>
    <xf numFmtId="0" fontId="11" fillId="0" borderId="60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/>
    </xf>
    <xf numFmtId="166" fontId="15" fillId="0" borderId="32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31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3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166" fontId="13" fillId="0" borderId="23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11" fillId="0" borderId="59" xfId="0" applyNumberFormat="1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166" fontId="15" fillId="0" borderId="24" xfId="0" applyNumberFormat="1" applyFont="1" applyFill="1" applyBorder="1" applyAlignment="1">
      <alignment horizontal="center" vertical="center"/>
    </xf>
    <xf numFmtId="166" fontId="15" fillId="0" borderId="59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9" fillId="0" borderId="59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32" xfId="0" applyNumberFormat="1" applyFont="1" applyFill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166" fontId="9" fillId="0" borderId="60" xfId="0" applyNumberFormat="1" applyFont="1" applyFill="1" applyBorder="1" applyAlignment="1">
      <alignment horizontal="center" vertical="center" wrapText="1"/>
    </xf>
    <xf numFmtId="166" fontId="9" fillId="0" borderId="40" xfId="0" applyNumberFormat="1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166" fontId="9" fillId="0" borderId="41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/>
    </xf>
    <xf numFmtId="166" fontId="9" fillId="0" borderId="3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166" fontId="9" fillId="0" borderId="5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6" fontId="11" fillId="0" borderId="24" xfId="0" applyNumberFormat="1" applyFont="1" applyFill="1" applyBorder="1" applyAlignment="1">
      <alignment horizontal="center" vertical="center" wrapText="1"/>
    </xf>
    <xf numFmtId="166" fontId="11" fillId="0" borderId="59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/>
    </xf>
    <xf numFmtId="4" fontId="9" fillId="0" borderId="37" xfId="0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166" fontId="9" fillId="0" borderId="49" xfId="0" applyNumberFormat="1" applyFont="1" applyFill="1" applyBorder="1" applyAlignment="1">
      <alignment horizontal="center" vertical="center" wrapText="1"/>
    </xf>
    <xf numFmtId="166" fontId="9" fillId="0" borderId="48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5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37" xfId="0" applyNumberFormat="1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166" fontId="9" fillId="0" borderId="2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/>
    </xf>
    <xf numFmtId="4" fontId="9" fillId="0" borderId="46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66" fontId="11" fillId="0" borderId="23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166" fontId="11" fillId="0" borderId="41" xfId="0" applyNumberFormat="1" applyFont="1" applyFill="1" applyBorder="1" applyAlignment="1">
      <alignment horizontal="center" vertical="center" wrapText="1"/>
    </xf>
    <xf numFmtId="166" fontId="11" fillId="0" borderId="2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58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4" fontId="15" fillId="0" borderId="58" xfId="0" applyNumberFormat="1" applyFont="1" applyFill="1" applyBorder="1" applyAlignment="1">
      <alignment horizontal="center" vertical="center" wrapText="1"/>
    </xf>
    <xf numFmtId="4" fontId="15" fillId="0" borderId="37" xfId="0" applyNumberFormat="1" applyFont="1" applyFill="1" applyBorder="1" applyAlignment="1">
      <alignment horizontal="center" vertical="center" wrapText="1"/>
    </xf>
    <xf numFmtId="4" fontId="15" fillId="0" borderId="59" xfId="0" applyNumberFormat="1" applyFont="1" applyFill="1" applyBorder="1" applyAlignment="1">
      <alignment horizontal="center" vertical="center" wrapText="1"/>
    </xf>
    <xf numFmtId="1" fontId="13" fillId="0" borderId="41" xfId="0" applyNumberFormat="1" applyFont="1" applyFill="1" applyBorder="1" applyAlignment="1">
      <alignment horizontal="center" vertical="center" wrapText="1"/>
    </xf>
    <xf numFmtId="1" fontId="13" fillId="0" borderId="34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" fontId="13" fillId="0" borderId="58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167" fontId="13" fillId="0" borderId="24" xfId="0" applyNumberFormat="1" applyFont="1" applyFill="1" applyBorder="1" applyAlignment="1">
      <alignment horizontal="center" vertical="center" wrapText="1"/>
    </xf>
    <xf numFmtId="167" fontId="13" fillId="0" borderId="59" xfId="0" applyNumberFormat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31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166" fontId="13" fillId="0" borderId="32" xfId="0" applyNumberFormat="1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166" fontId="13" fillId="0" borderId="23" xfId="0" applyNumberFormat="1" applyFont="1" applyFill="1" applyBorder="1" applyAlignment="1">
      <alignment horizontal="left" vertical="center" wrapText="1"/>
    </xf>
    <xf numFmtId="166" fontId="13" fillId="0" borderId="58" xfId="0" applyNumberFormat="1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166" fontId="13" fillId="0" borderId="1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 wrapText="1"/>
    </xf>
    <xf numFmtId="166" fontId="13" fillId="0" borderId="58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center" vertical="center" wrapText="1"/>
    </xf>
    <xf numFmtId="4" fontId="13" fillId="0" borderId="37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6" fillId="0" borderId="0" xfId="36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36" applyFont="1" applyFill="1" applyBorder="1" applyAlignment="1">
      <alignment horizontal="center" vertical="center" wrapText="1"/>
    </xf>
    <xf numFmtId="0" fontId="9" fillId="0" borderId="1" xfId="36" applyFont="1" applyFill="1" applyBorder="1" applyAlignment="1">
      <alignment horizontal="center" vertical="center" wrapText="1"/>
    </xf>
    <xf numFmtId="0" fontId="9" fillId="0" borderId="23" xfId="36" applyFont="1" applyFill="1" applyBorder="1" applyAlignment="1">
      <alignment horizontal="center" vertical="center" wrapText="1"/>
    </xf>
    <xf numFmtId="0" fontId="9" fillId="0" borderId="8" xfId="36" applyFont="1" applyFill="1" applyBorder="1" applyAlignment="1">
      <alignment horizontal="center" vertical="center" wrapText="1"/>
    </xf>
    <xf numFmtId="0" fontId="9" fillId="0" borderId="11" xfId="36" applyFont="1" applyFill="1" applyBorder="1" applyAlignment="1">
      <alignment horizontal="center" vertical="center" wrapText="1"/>
    </xf>
    <xf numFmtId="0" fontId="9" fillId="0" borderId="43" xfId="36" applyFont="1" applyFill="1" applyBorder="1" applyAlignment="1">
      <alignment horizontal="center" vertical="center" wrapText="1"/>
    </xf>
    <xf numFmtId="0" fontId="9" fillId="0" borderId="3" xfId="36" applyFont="1" applyFill="1" applyBorder="1" applyAlignment="1">
      <alignment horizontal="center" vertical="center" wrapText="1"/>
    </xf>
    <xf numFmtId="0" fontId="9" fillId="0" borderId="4" xfId="36" applyFont="1" applyFill="1" applyBorder="1" applyAlignment="1">
      <alignment horizontal="center" vertical="center" wrapText="1"/>
    </xf>
    <xf numFmtId="0" fontId="9" fillId="0" borderId="6" xfId="36" applyFont="1" applyFill="1" applyBorder="1" applyAlignment="1">
      <alignment horizontal="center" vertical="center" wrapText="1"/>
    </xf>
    <xf numFmtId="0" fontId="9" fillId="0" borderId="44" xfId="36" applyFont="1" applyFill="1" applyBorder="1" applyAlignment="1">
      <alignment horizontal="center" vertical="center" wrapText="1"/>
    </xf>
    <xf numFmtId="0" fontId="9" fillId="0" borderId="7" xfId="36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9" fillId="0" borderId="9" xfId="36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47" fillId="8" borderId="64" xfId="0" applyFont="1" applyFill="1" applyBorder="1" applyAlignment="1">
      <alignment horizontal="center" vertical="center" wrapText="1"/>
    </xf>
    <xf numFmtId="0" fontId="47" fillId="8" borderId="63" xfId="0" applyFont="1" applyFill="1" applyBorder="1" applyAlignment="1">
      <alignment horizontal="center" vertical="center" wrapText="1"/>
    </xf>
    <xf numFmtId="0" fontId="47" fillId="8" borderId="6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6" fontId="13" fillId="0" borderId="66" xfId="0" applyNumberFormat="1" applyFont="1" applyFill="1" applyBorder="1" applyAlignment="1">
      <alignment horizontal="center" vertical="center" wrapText="1"/>
    </xf>
    <xf numFmtId="166" fontId="13" fillId="0" borderId="68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4" fontId="15" fillId="0" borderId="32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 wrapText="1"/>
    </xf>
    <xf numFmtId="3" fontId="13" fillId="0" borderId="23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58" xfId="0" applyNumberFormat="1" applyFont="1" applyFill="1" applyBorder="1" applyAlignment="1">
      <alignment horizontal="center" vertical="center" wrapText="1"/>
    </xf>
    <xf numFmtId="166" fontId="13" fillId="0" borderId="27" xfId="0" applyNumberFormat="1" applyFont="1" applyFill="1" applyBorder="1" applyAlignment="1">
      <alignment horizontal="center" vertical="center" wrapText="1"/>
    </xf>
    <xf numFmtId="166" fontId="13" fillId="0" borderId="37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6" fontId="13" fillId="0" borderId="24" xfId="0" applyNumberFormat="1" applyFont="1" applyFill="1" applyBorder="1" applyAlignment="1">
      <alignment horizontal="center" vertical="center" wrapText="1"/>
    </xf>
    <xf numFmtId="166" fontId="13" fillId="0" borderId="59" xfId="0" applyNumberFormat="1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166" fontId="13" fillId="3" borderId="10" xfId="0" applyNumberFormat="1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6" fontId="13" fillId="3" borderId="2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66" fontId="13" fillId="3" borderId="32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3" fillId="0" borderId="25" xfId="0" applyNumberFormat="1" applyFont="1" applyFill="1" applyBorder="1" applyAlignment="1">
      <alignment horizontal="center" vertical="center" wrapText="1"/>
    </xf>
    <xf numFmtId="3" fontId="13" fillId="0" borderId="57" xfId="0" applyNumberFormat="1" applyFont="1" applyFill="1" applyBorder="1" applyAlignment="1">
      <alignment horizontal="center" vertical="center" wrapText="1"/>
    </xf>
    <xf numFmtId="166" fontId="13" fillId="0" borderId="28" xfId="0" applyNumberFormat="1" applyFont="1" applyFill="1" applyBorder="1" applyAlignment="1">
      <alignment horizontal="center" vertical="center" wrapText="1"/>
    </xf>
    <xf numFmtId="166" fontId="13" fillId="0" borderId="25" xfId="0" applyNumberFormat="1" applyFont="1" applyFill="1" applyBorder="1" applyAlignment="1">
      <alignment horizontal="center" vertical="center" wrapText="1"/>
    </xf>
    <xf numFmtId="166" fontId="13" fillId="0" borderId="57" xfId="0" applyNumberFormat="1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167" fontId="13" fillId="3" borderId="26" xfId="0" applyNumberFormat="1" applyFont="1" applyFill="1" applyBorder="1" applyAlignment="1">
      <alignment horizontal="center" vertical="center" wrapText="1"/>
    </xf>
    <xf numFmtId="167" fontId="13" fillId="3" borderId="10" xfId="0" applyNumberFormat="1" applyFont="1" applyFill="1" applyBorder="1" applyAlignment="1">
      <alignment horizontal="center" vertical="center" wrapText="1"/>
    </xf>
    <xf numFmtId="3" fontId="13" fillId="3" borderId="29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21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3" fontId="13" fillId="3" borderId="38" xfId="0" applyNumberFormat="1" applyFont="1" applyFill="1" applyBorder="1" applyAlignment="1">
      <alignment horizontal="center" vertical="center" wrapText="1"/>
    </xf>
    <xf numFmtId="3" fontId="13" fillId="3" borderId="25" xfId="0" applyNumberFormat="1" applyFont="1" applyFill="1" applyBorder="1" applyAlignment="1">
      <alignment horizontal="center" vertical="center" wrapText="1"/>
    </xf>
    <xf numFmtId="3" fontId="13" fillId="3" borderId="23" xfId="0" applyNumberFormat="1" applyFont="1" applyFill="1" applyBorder="1" applyAlignment="1">
      <alignment horizontal="center" vertical="center" wrapText="1"/>
    </xf>
    <xf numFmtId="167" fontId="13" fillId="3" borderId="6" xfId="0" applyNumberFormat="1" applyFont="1" applyFill="1" applyBorder="1" applyAlignment="1">
      <alignment horizontal="center" vertical="center" wrapText="1"/>
    </xf>
    <xf numFmtId="166" fontId="13" fillId="0" borderId="4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4" fontId="13" fillId="3" borderId="10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Fill="1" applyBorder="1" applyAlignment="1">
      <alignment horizontal="center" vertical="center" wrapText="1"/>
    </xf>
    <xf numFmtId="166" fontId="13" fillId="0" borderId="2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41" fillId="0" borderId="50" xfId="0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166" fontId="16" fillId="0" borderId="24" xfId="0" applyNumberFormat="1" applyFont="1" applyFill="1" applyBorder="1" applyAlignment="1">
      <alignment horizontal="center" vertical="center" wrapText="1"/>
    </xf>
    <xf numFmtId="166" fontId="16" fillId="0" borderId="26" xfId="0" applyNumberFormat="1" applyFont="1" applyFill="1" applyBorder="1" applyAlignment="1">
      <alignment horizontal="center" vertical="center" wrapText="1"/>
    </xf>
    <xf numFmtId="166" fontId="13" fillId="0" borderId="4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166" fontId="13" fillId="0" borderId="46" xfId="0" applyNumberFormat="1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166" fontId="16" fillId="0" borderId="27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47" fillId="8" borderId="50" xfId="0" applyFont="1" applyFill="1" applyBorder="1" applyAlignment="1">
      <alignment horizontal="center" vertical="center"/>
    </xf>
    <xf numFmtId="0" fontId="47" fillId="8" borderId="51" xfId="0" applyFont="1" applyFill="1" applyBorder="1" applyAlignment="1">
      <alignment horizontal="center" vertical="center"/>
    </xf>
    <xf numFmtId="0" fontId="47" fillId="8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justify" vertical="center" wrapText="1"/>
    </xf>
    <xf numFmtId="0" fontId="11" fillId="0" borderId="51" xfId="0" applyFont="1" applyFill="1" applyBorder="1" applyAlignment="1">
      <alignment horizontal="justify" vertical="center" wrapText="1"/>
    </xf>
    <xf numFmtId="0" fontId="11" fillId="0" borderId="52" xfId="0" applyFont="1" applyFill="1" applyBorder="1" applyAlignment="1">
      <alignment horizontal="justify"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39" xfId="0" applyFont="1" applyFill="1" applyBorder="1" applyAlignment="1">
      <alignment horizontal="justify" vertical="center" wrapText="1"/>
    </xf>
    <xf numFmtId="0" fontId="11" fillId="0" borderId="72" xfId="0" applyFont="1" applyFill="1" applyBorder="1" applyAlignment="1">
      <alignment horizontal="justify" vertical="center"/>
    </xf>
    <xf numFmtId="0" fontId="11" fillId="0" borderId="51" xfId="0" applyFont="1" applyFill="1" applyBorder="1" applyAlignment="1">
      <alignment horizontal="justify" vertical="center"/>
    </xf>
    <xf numFmtId="0" fontId="11" fillId="0" borderId="73" xfId="0" applyFont="1" applyFill="1" applyBorder="1" applyAlignment="1">
      <alignment horizontal="justify" vertical="center"/>
    </xf>
    <xf numFmtId="0" fontId="47" fillId="8" borderId="25" xfId="0" applyFont="1" applyFill="1" applyBorder="1" applyAlignment="1">
      <alignment horizontal="center" vertical="center" wrapText="1"/>
    </xf>
    <xf numFmtId="0" fontId="47" fillId="8" borderId="8" xfId="0" applyFont="1" applyFill="1" applyBorder="1" applyAlignment="1">
      <alignment horizontal="center" vertical="center" wrapText="1"/>
    </xf>
    <xf numFmtId="0" fontId="47" fillId="8" borderId="23" xfId="0" applyFont="1" applyFill="1" applyBorder="1" applyAlignment="1">
      <alignment horizontal="center" vertical="center" wrapText="1"/>
    </xf>
    <xf numFmtId="0" fontId="47" fillId="8" borderId="2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166" fontId="11" fillId="0" borderId="49" xfId="0" applyNumberFormat="1" applyFont="1" applyFill="1" applyBorder="1" applyAlignment="1">
      <alignment horizontal="center" vertical="center" wrapText="1"/>
    </xf>
    <xf numFmtId="166" fontId="11" fillId="0" borderId="48" xfId="0" applyNumberFormat="1" applyFont="1" applyFill="1" applyBorder="1" applyAlignment="1">
      <alignment horizontal="center" vertical="center" wrapText="1"/>
    </xf>
    <xf numFmtId="166" fontId="9" fillId="0" borderId="26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66" fontId="9" fillId="0" borderId="26" xfId="0" applyNumberFormat="1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/>
    </xf>
    <xf numFmtId="166" fontId="9" fillId="0" borderId="53" xfId="0" applyNumberFormat="1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  <xf numFmtId="166" fontId="16" fillId="8" borderId="24" xfId="0" applyNumberFormat="1" applyFont="1" applyFill="1" applyBorder="1" applyAlignment="1">
      <alignment horizontal="center" vertical="center" wrapText="1"/>
    </xf>
    <xf numFmtId="166" fontId="16" fillId="8" borderId="26" xfId="0" applyNumberFormat="1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left" vertical="center" wrapText="1"/>
    </xf>
    <xf numFmtId="166" fontId="16" fillId="8" borderId="59" xfId="0" applyNumberFormat="1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16" fillId="8" borderId="69" xfId="0" applyFont="1" applyFill="1" applyBorder="1" applyAlignment="1">
      <alignment horizontal="center" vertical="center" wrapText="1"/>
    </xf>
    <xf numFmtId="166" fontId="16" fillId="8" borderId="27" xfId="0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70" xfId="0" applyFont="1" applyFill="1" applyBorder="1" applyAlignment="1">
      <alignment horizontal="center" vertical="center" wrapText="1"/>
    </xf>
    <xf numFmtId="166" fontId="16" fillId="8" borderId="2" xfId="0" applyNumberFormat="1" applyFont="1" applyFill="1" applyBorder="1" applyAlignment="1">
      <alignment horizontal="center" vertical="center" wrapText="1"/>
    </xf>
    <xf numFmtId="166" fontId="16" fillId="8" borderId="11" xfId="0" applyNumberFormat="1" applyFont="1" applyFill="1" applyBorder="1" applyAlignment="1">
      <alignment horizontal="center" vertical="center" wrapText="1"/>
    </xf>
    <xf numFmtId="3" fontId="13" fillId="0" borderId="49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 vertical="center" wrapText="1"/>
    </xf>
    <xf numFmtId="3" fontId="13" fillId="0" borderId="53" xfId="0" applyNumberFormat="1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166" fontId="13" fillId="3" borderId="15" xfId="0" applyNumberFormat="1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165" fontId="15" fillId="0" borderId="41" xfId="0" applyNumberFormat="1" applyFont="1" applyFill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165" fontId="15" fillId="0" borderId="34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165" fontId="15" fillId="0" borderId="5" xfId="27" applyNumberFormat="1" applyFont="1" applyFill="1" applyBorder="1" applyAlignment="1">
      <alignment horizontal="center" vertical="center"/>
    </xf>
    <xf numFmtId="165" fontId="15" fillId="0" borderId="1" xfId="27" applyNumberFormat="1" applyFont="1" applyFill="1" applyBorder="1" applyAlignment="1">
      <alignment horizontal="center" vertical="center"/>
    </xf>
    <xf numFmtId="165" fontId="15" fillId="0" borderId="31" xfId="27" applyNumberFormat="1" applyFont="1" applyFill="1" applyBorder="1" applyAlignment="1">
      <alignment horizontal="center" vertical="center"/>
    </xf>
    <xf numFmtId="165" fontId="15" fillId="0" borderId="11" xfId="27" applyNumberFormat="1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8" fillId="0" borderId="5" xfId="27" applyFont="1" applyFill="1" applyBorder="1" applyAlignment="1">
      <alignment horizontal="center" vertical="center" wrapText="1"/>
    </xf>
    <xf numFmtId="0" fontId="18" fillId="0" borderId="1" xfId="27" applyFont="1" applyFill="1" applyBorder="1" applyAlignment="1">
      <alignment horizontal="center" vertical="center" wrapText="1"/>
    </xf>
    <xf numFmtId="0" fontId="18" fillId="0" borderId="31" xfId="27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167" fontId="18" fillId="0" borderId="5" xfId="27" applyNumberFormat="1" applyFont="1" applyFill="1" applyBorder="1" applyAlignment="1">
      <alignment horizontal="center" vertical="center" wrapText="1"/>
    </xf>
    <xf numFmtId="167" fontId="18" fillId="0" borderId="1" xfId="27" applyNumberFormat="1" applyFont="1" applyFill="1" applyBorder="1" applyAlignment="1">
      <alignment horizontal="center" vertical="center" wrapText="1"/>
    </xf>
    <xf numFmtId="167" fontId="18" fillId="0" borderId="31" xfId="27" applyNumberFormat="1" applyFont="1" applyFill="1" applyBorder="1" applyAlignment="1">
      <alignment horizontal="center" vertical="center" wrapText="1"/>
    </xf>
    <xf numFmtId="165" fontId="18" fillId="0" borderId="5" xfId="27" applyNumberFormat="1" applyFont="1" applyFill="1" applyBorder="1" applyAlignment="1">
      <alignment horizontal="center" vertical="center"/>
    </xf>
    <xf numFmtId="165" fontId="18" fillId="0" borderId="1" xfId="27" applyNumberFormat="1" applyFont="1" applyFill="1" applyBorder="1" applyAlignment="1">
      <alignment horizontal="center" vertical="center"/>
    </xf>
    <xf numFmtId="165" fontId="18" fillId="0" borderId="31" xfId="27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justify" vertical="center" wrapText="1"/>
    </xf>
    <xf numFmtId="0" fontId="10" fillId="8" borderId="63" xfId="0" applyFont="1" applyFill="1" applyBorder="1" applyAlignment="1">
      <alignment horizontal="justify" vertical="center" wrapText="1"/>
    </xf>
    <xf numFmtId="0" fontId="10" fillId="8" borderId="60" xfId="0" applyFont="1" applyFill="1" applyBorder="1" applyAlignment="1">
      <alignment horizontal="justify" vertical="center" wrapText="1"/>
    </xf>
    <xf numFmtId="0" fontId="10" fillId="8" borderId="20" xfId="0" applyFont="1" applyFill="1" applyBorder="1" applyAlignment="1">
      <alignment horizontal="justify" vertical="center" wrapText="1"/>
    </xf>
    <xf numFmtId="0" fontId="10" fillId="8" borderId="0" xfId="0" applyFont="1" applyFill="1" applyBorder="1" applyAlignment="1">
      <alignment horizontal="justify" vertical="center" wrapText="1"/>
    </xf>
    <xf numFmtId="0" fontId="10" fillId="8" borderId="40" xfId="0" applyFont="1" applyFill="1" applyBorder="1" applyAlignment="1">
      <alignment horizontal="justify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41" fillId="8" borderId="38" xfId="0" applyFont="1" applyFill="1" applyBorder="1" applyAlignment="1">
      <alignment horizontal="center" vertical="center" wrapText="1"/>
    </xf>
    <xf numFmtId="0" fontId="41" fillId="8" borderId="25" xfId="0" applyFont="1" applyFill="1" applyBorder="1" applyAlignment="1">
      <alignment horizontal="center" vertical="center" wrapText="1"/>
    </xf>
    <xf numFmtId="0" fontId="41" fillId="8" borderId="23" xfId="0" applyFont="1" applyFill="1" applyBorder="1" applyAlignment="1">
      <alignment horizontal="center" vertical="center" wrapText="1"/>
    </xf>
    <xf numFmtId="0" fontId="41" fillId="8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167" fontId="9" fillId="0" borderId="23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left" vertical="center" wrapText="1"/>
    </xf>
    <xf numFmtId="4" fontId="13" fillId="8" borderId="20" xfId="0" applyNumberFormat="1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4" fontId="13" fillId="8" borderId="37" xfId="0" applyNumberFormat="1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4" fontId="41" fillId="8" borderId="49" xfId="0" applyNumberFormat="1" applyFont="1" applyFill="1" applyBorder="1" applyAlignment="1">
      <alignment horizontal="center" vertical="center" wrapText="1"/>
    </xf>
    <xf numFmtId="4" fontId="41" fillId="8" borderId="48" xfId="0" applyNumberFormat="1" applyFont="1" applyFill="1" applyBorder="1" applyAlignment="1">
      <alignment horizontal="center" vertical="center" wrapText="1"/>
    </xf>
    <xf numFmtId="4" fontId="41" fillId="8" borderId="5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8" borderId="27" xfId="0" applyNumberFormat="1" applyFont="1" applyFill="1" applyBorder="1" applyAlignment="1">
      <alignment horizontal="center" vertical="center" wrapText="1"/>
    </xf>
    <xf numFmtId="0" fontId="41" fillId="8" borderId="72" xfId="0" applyFont="1" applyFill="1" applyBorder="1" applyAlignment="1">
      <alignment horizontal="left" vertical="center" wrapText="1"/>
    </xf>
    <xf numFmtId="0" fontId="41" fillId="8" borderId="51" xfId="0" applyFont="1" applyFill="1" applyBorder="1" applyAlignment="1">
      <alignment horizontal="left" vertical="center" wrapText="1"/>
    </xf>
    <xf numFmtId="0" fontId="41" fillId="8" borderId="7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9" fillId="0" borderId="15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17" xfId="0" applyNumberFormat="1" applyFont="1" applyFill="1" applyBorder="1" applyAlignment="1">
      <alignment horizontal="center" vertical="center"/>
    </xf>
    <xf numFmtId="49" fontId="20" fillId="0" borderId="11" xfId="3" applyNumberFormat="1" applyFont="1" applyFill="1" applyBorder="1" applyAlignment="1">
      <alignment horizontal="center" vertical="center"/>
    </xf>
    <xf numFmtId="49" fontId="20" fillId="0" borderId="1" xfId="3" applyNumberFormat="1" applyFont="1" applyFill="1" applyBorder="1" applyAlignment="1">
      <alignment horizontal="center" vertical="center"/>
    </xf>
    <xf numFmtId="49" fontId="20" fillId="0" borderId="31" xfId="3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170" fontId="19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8" fillId="0" borderId="11" xfId="3" applyNumberFormat="1" applyFont="1" applyFill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/>
    </xf>
    <xf numFmtId="49" fontId="18" fillId="0" borderId="31" xfId="3" applyNumberFormat="1" applyFont="1" applyFill="1" applyBorder="1" applyAlignment="1">
      <alignment horizontal="center" vertical="center"/>
    </xf>
    <xf numFmtId="165" fontId="18" fillId="0" borderId="11" xfId="27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8" fillId="0" borderId="5" xfId="3" applyNumberFormat="1" applyFont="1" applyFill="1" applyBorder="1" applyAlignment="1">
      <alignment horizontal="center" vertical="center"/>
    </xf>
    <xf numFmtId="49" fontId="18" fillId="0" borderId="2" xfId="3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4" fontId="19" fillId="8" borderId="27" xfId="0" applyNumberFormat="1" applyFont="1" applyFill="1" applyBorder="1" applyAlignment="1">
      <alignment horizontal="center" vertical="center" wrapText="1"/>
    </xf>
    <xf numFmtId="4" fontId="19" fillId="8" borderId="26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8" borderId="23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left" vertical="center" wrapText="1"/>
    </xf>
    <xf numFmtId="0" fontId="19" fillId="8" borderId="16" xfId="0" applyFont="1" applyFill="1" applyBorder="1" applyAlignment="1">
      <alignment horizontal="left" vertical="center" wrapText="1"/>
    </xf>
    <xf numFmtId="0" fontId="19" fillId="3" borderId="28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8" borderId="28" xfId="0" applyFont="1" applyFill="1" applyBorder="1" applyAlignment="1">
      <alignment horizontal="left" vertical="center" wrapText="1"/>
    </xf>
    <xf numFmtId="4" fontId="19" fillId="8" borderId="37" xfId="0" applyNumberFormat="1" applyFont="1" applyFill="1" applyBorder="1" applyAlignment="1">
      <alignment horizontal="center" vertical="center" wrapText="1"/>
    </xf>
    <xf numFmtId="0" fontId="44" fillId="8" borderId="75" xfId="0" applyFont="1" applyFill="1" applyBorder="1" applyAlignment="1">
      <alignment horizontal="left" vertical="center" wrapText="1"/>
    </xf>
    <xf numFmtId="0" fontId="44" fillId="8" borderId="71" xfId="0" applyFont="1" applyFill="1" applyBorder="1" applyAlignment="1">
      <alignment horizontal="left" vertical="center" wrapText="1"/>
    </xf>
    <xf numFmtId="0" fontId="44" fillId="8" borderId="76" xfId="0" applyFont="1" applyFill="1" applyBorder="1" applyAlignment="1">
      <alignment horizontal="left" vertical="center" wrapText="1"/>
    </xf>
    <xf numFmtId="49" fontId="18" fillId="0" borderId="5" xfId="3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49" fontId="18" fillId="0" borderId="31" xfId="3" applyNumberFormat="1" applyFont="1" applyFill="1" applyBorder="1" applyAlignment="1">
      <alignment horizontal="center" vertical="center" wrapText="1"/>
    </xf>
    <xf numFmtId="2" fontId="19" fillId="0" borderId="25" xfId="0" applyNumberFormat="1" applyFont="1" applyFill="1" applyBorder="1" applyAlignment="1">
      <alignment horizontal="center" vertical="center" wrapText="1"/>
    </xf>
    <xf numFmtId="4" fontId="19" fillId="8" borderId="24" xfId="0" applyNumberFormat="1" applyFont="1" applyFill="1" applyBorder="1" applyAlignment="1">
      <alignment horizontal="center" vertical="center" wrapText="1"/>
    </xf>
    <xf numFmtId="170" fontId="19" fillId="0" borderId="6" xfId="0" applyNumberFormat="1" applyFont="1" applyFill="1" applyBorder="1" applyAlignment="1">
      <alignment horizontal="center" vertical="center" wrapText="1"/>
    </xf>
    <xf numFmtId="167" fontId="18" fillId="0" borderId="11" xfId="27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8" fillId="0" borderId="11" xfId="27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167" fontId="18" fillId="0" borderId="23" xfId="27" applyNumberFormat="1" applyFont="1" applyFill="1" applyBorder="1" applyAlignment="1">
      <alignment horizontal="center" vertical="center" wrapText="1"/>
    </xf>
    <xf numFmtId="167" fontId="18" fillId="0" borderId="8" xfId="27" applyNumberFormat="1" applyFont="1" applyFill="1" applyBorder="1" applyAlignment="1">
      <alignment horizontal="center" vertical="center" wrapText="1"/>
    </xf>
    <xf numFmtId="167" fontId="18" fillId="0" borderId="58" xfId="27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4" fontId="18" fillId="0" borderId="5" xfId="26" applyNumberFormat="1" applyFont="1" applyFill="1" applyBorder="1" applyAlignment="1">
      <alignment horizontal="center" vertical="center" wrapText="1"/>
    </xf>
    <xf numFmtId="4" fontId="18" fillId="0" borderId="1" xfId="26" applyNumberFormat="1" applyFont="1" applyFill="1" applyBorder="1" applyAlignment="1">
      <alignment horizontal="center" vertical="center" wrapText="1"/>
    </xf>
    <xf numFmtId="4" fontId="18" fillId="0" borderId="31" xfId="26" applyNumberFormat="1" applyFont="1" applyFill="1" applyBorder="1" applyAlignment="1">
      <alignment horizontal="center" vertical="center" wrapText="1"/>
    </xf>
    <xf numFmtId="4" fontId="18" fillId="0" borderId="5" xfId="27" applyNumberFormat="1" applyFont="1" applyFill="1" applyBorder="1" applyAlignment="1">
      <alignment horizontal="center" vertical="center" wrapText="1"/>
    </xf>
    <xf numFmtId="4" fontId="18" fillId="0" borderId="1" xfId="27" applyNumberFormat="1" applyFont="1" applyFill="1" applyBorder="1" applyAlignment="1">
      <alignment horizontal="center" vertical="center" wrapText="1"/>
    </xf>
    <xf numFmtId="4" fontId="18" fillId="0" borderId="31" xfId="27" applyNumberFormat="1" applyFont="1" applyFill="1" applyBorder="1" applyAlignment="1">
      <alignment horizontal="center" vertical="center" wrapText="1"/>
    </xf>
    <xf numFmtId="165" fontId="18" fillId="0" borderId="2" xfId="27" applyNumberFormat="1" applyFont="1" applyFill="1" applyBorder="1" applyAlignment="1">
      <alignment horizontal="center" vertical="center"/>
    </xf>
    <xf numFmtId="2" fontId="18" fillId="0" borderId="5" xfId="27" applyNumberFormat="1" applyFont="1" applyFill="1" applyBorder="1" applyAlignment="1">
      <alignment horizontal="center" vertical="center"/>
    </xf>
    <xf numFmtId="2" fontId="18" fillId="0" borderId="1" xfId="27" applyNumberFormat="1" applyFont="1" applyFill="1" applyBorder="1" applyAlignment="1">
      <alignment horizontal="center" vertical="center"/>
    </xf>
    <xf numFmtId="2" fontId="18" fillId="0" borderId="2" xfId="27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8" fillId="0" borderId="23" xfId="3" applyNumberFormat="1" applyFont="1" applyFill="1" applyBorder="1" applyAlignment="1">
      <alignment horizontal="center" vertical="center"/>
    </xf>
    <xf numFmtId="49" fontId="18" fillId="0" borderId="8" xfId="3" applyNumberFormat="1" applyFont="1" applyFill="1" applyBorder="1" applyAlignment="1">
      <alignment horizontal="center" vertical="center"/>
    </xf>
    <xf numFmtId="49" fontId="18" fillId="0" borderId="58" xfId="3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 wrapText="1"/>
    </xf>
    <xf numFmtId="0" fontId="48" fillId="8" borderId="72" xfId="0" applyFont="1" applyFill="1" applyBorder="1" applyAlignment="1">
      <alignment horizontal="center" vertical="center"/>
    </xf>
    <xf numFmtId="0" fontId="48" fillId="8" borderId="51" xfId="0" applyFont="1" applyFill="1" applyBorder="1" applyAlignment="1">
      <alignment horizontal="center" vertical="center"/>
    </xf>
    <xf numFmtId="0" fontId="48" fillId="8" borderId="52" xfId="0" applyFont="1" applyFill="1" applyBorder="1" applyAlignment="1">
      <alignment horizontal="center" vertical="center"/>
    </xf>
    <xf numFmtId="0" fontId="48" fillId="8" borderId="50" xfId="0" applyFont="1" applyFill="1" applyBorder="1" applyAlignment="1">
      <alignment horizontal="center" vertical="center" wrapText="1"/>
    </xf>
    <xf numFmtId="0" fontId="48" fillId="8" borderId="51" xfId="0" applyFont="1" applyFill="1" applyBorder="1" applyAlignment="1">
      <alignment horizontal="center" vertical="center" wrapText="1"/>
    </xf>
    <xf numFmtId="0" fontId="48" fillId="8" borderId="5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66" fontId="9" fillId="0" borderId="36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170" fontId="9" fillId="0" borderId="10" xfId="0" applyNumberFormat="1" applyFont="1" applyFill="1" applyBorder="1" applyAlignment="1">
      <alignment horizontal="center" vertical="center" wrapText="1"/>
    </xf>
    <xf numFmtId="170" fontId="9" fillId="0" borderId="6" xfId="0" applyNumberFormat="1" applyFont="1" applyFill="1" applyBorder="1" applyAlignment="1">
      <alignment horizontal="center" vertical="center" wrapText="1"/>
    </xf>
    <xf numFmtId="165" fontId="9" fillId="0" borderId="38" xfId="0" applyNumberFormat="1" applyFont="1" applyFill="1" applyBorder="1" applyAlignment="1">
      <alignment horizontal="center" vertical="center" wrapText="1"/>
    </xf>
    <xf numFmtId="165" fontId="9" fillId="0" borderId="25" xfId="0" applyNumberFormat="1" applyFont="1" applyFill="1" applyBorder="1" applyAlignment="1">
      <alignment horizontal="center" vertical="center" wrapText="1"/>
    </xf>
    <xf numFmtId="165" fontId="9" fillId="0" borderId="57" xfId="0" applyNumberFormat="1" applyFont="1" applyFill="1" applyBorder="1" applyAlignment="1">
      <alignment horizontal="center" vertical="center" wrapText="1"/>
    </xf>
    <xf numFmtId="49" fontId="20" fillId="0" borderId="5" xfId="3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9" fillId="0" borderId="43" xfId="0" applyNumberFormat="1" applyFont="1" applyFill="1" applyBorder="1" applyAlignment="1">
      <alignment horizontal="center" vertical="center"/>
    </xf>
    <xf numFmtId="49" fontId="20" fillId="0" borderId="2" xfId="3" applyNumberFormat="1" applyFont="1" applyFill="1" applyBorder="1" applyAlignment="1">
      <alignment horizontal="center" vertical="center"/>
    </xf>
    <xf numFmtId="165" fontId="15" fillId="0" borderId="2" xfId="27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65" fontId="15" fillId="0" borderId="25" xfId="0" applyNumberFormat="1" applyFont="1" applyFill="1" applyBorder="1" applyAlignment="1">
      <alignment horizontal="center"/>
    </xf>
    <xf numFmtId="165" fontId="15" fillId="0" borderId="57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4" fontId="20" fillId="0" borderId="5" xfId="27" applyNumberFormat="1" applyFont="1" applyFill="1" applyBorder="1" applyAlignment="1">
      <alignment horizontal="center" vertical="center" wrapText="1"/>
    </xf>
    <xf numFmtId="4" fontId="20" fillId="0" borderId="1" xfId="27" applyNumberFormat="1" applyFont="1" applyFill="1" applyBorder="1" applyAlignment="1">
      <alignment horizontal="center" vertical="center" wrapText="1"/>
    </xf>
    <xf numFmtId="4" fontId="20" fillId="0" borderId="31" xfId="27" applyNumberFormat="1" applyFont="1" applyFill="1" applyBorder="1" applyAlignment="1">
      <alignment horizontal="center" vertical="center" wrapText="1"/>
    </xf>
    <xf numFmtId="167" fontId="15" fillId="0" borderId="5" xfId="27" applyNumberFormat="1" applyFont="1" applyFill="1" applyBorder="1" applyAlignment="1">
      <alignment horizontal="center" vertical="center" wrapText="1"/>
    </xf>
    <xf numFmtId="167" fontId="15" fillId="0" borderId="1" xfId="27" applyNumberFormat="1" applyFont="1" applyFill="1" applyBorder="1" applyAlignment="1">
      <alignment horizontal="center" vertical="center" wrapText="1"/>
    </xf>
    <xf numFmtId="167" fontId="15" fillId="0" borderId="31" xfId="27" applyNumberFormat="1" applyFont="1" applyFill="1" applyBorder="1" applyAlignment="1">
      <alignment horizontal="center" vertical="center" wrapText="1"/>
    </xf>
    <xf numFmtId="165" fontId="15" fillId="0" borderId="5" xfId="27" applyNumberFormat="1" applyFont="1" applyFill="1" applyBorder="1" applyAlignment="1">
      <alignment horizontal="center" vertical="center" wrapText="1"/>
    </xf>
    <xf numFmtId="165" fontId="15" fillId="0" borderId="1" xfId="27" applyNumberFormat="1" applyFont="1" applyFill="1" applyBorder="1" applyAlignment="1">
      <alignment horizontal="center" vertical="center" wrapText="1"/>
    </xf>
    <xf numFmtId="165" fontId="15" fillId="0" borderId="31" xfId="27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31" xfId="0" applyNumberFormat="1" applyFont="1" applyFill="1" applyBorder="1" applyAlignment="1">
      <alignment horizontal="center" vertical="center" wrapText="1"/>
    </xf>
    <xf numFmtId="165" fontId="15" fillId="0" borderId="2" xfId="27" applyNumberFormat="1" applyFont="1" applyFill="1" applyBorder="1" applyAlignment="1">
      <alignment horizontal="center" vertical="center" wrapText="1"/>
    </xf>
    <xf numFmtId="167" fontId="15" fillId="0" borderId="2" xfId="27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4" fontId="20" fillId="0" borderId="2" xfId="27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4" fontId="13" fillId="8" borderId="17" xfId="0" applyNumberFormat="1" applyFont="1" applyFill="1" applyBorder="1" applyAlignment="1">
      <alignment horizontal="center" vertical="center" wrapText="1"/>
    </xf>
    <xf numFmtId="0" fontId="48" fillId="3" borderId="72" xfId="0" applyFont="1" applyFill="1" applyBorder="1" applyAlignment="1">
      <alignment horizontal="center" vertical="center"/>
    </xf>
    <xf numFmtId="0" fontId="48" fillId="3" borderId="51" xfId="0" applyFont="1" applyFill="1" applyBorder="1" applyAlignment="1">
      <alignment horizontal="center" vertical="center"/>
    </xf>
    <xf numFmtId="0" fontId="48" fillId="3" borderId="5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8" borderId="46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170" fontId="9" fillId="0" borderId="2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38" applyFont="1" applyFill="1" applyBorder="1" applyAlignment="1">
      <alignment horizontal="center" vertical="center" wrapText="1"/>
    </xf>
    <xf numFmtId="0" fontId="8" fillId="0" borderId="1" xfId="38" applyFont="1" applyFill="1" applyBorder="1" applyAlignment="1">
      <alignment horizontal="center" vertical="center" wrapText="1"/>
    </xf>
    <xf numFmtId="0" fontId="8" fillId="0" borderId="46" xfId="38" applyFont="1" applyFill="1" applyBorder="1" applyAlignment="1">
      <alignment horizontal="center" vertical="center" wrapText="1"/>
    </xf>
    <xf numFmtId="0" fontId="8" fillId="0" borderId="63" xfId="38" applyFont="1" applyFill="1" applyBorder="1" applyAlignment="1">
      <alignment horizontal="center" vertical="center" wrapText="1"/>
    </xf>
    <xf numFmtId="0" fontId="8" fillId="0" borderId="60" xfId="38" applyFont="1" applyFill="1" applyBorder="1" applyAlignment="1">
      <alignment horizontal="center" vertical="center" wrapText="1"/>
    </xf>
    <xf numFmtId="0" fontId="8" fillId="0" borderId="15" xfId="38" applyFont="1" applyFill="1" applyBorder="1" applyAlignment="1">
      <alignment horizontal="center" vertical="center" wrapText="1"/>
    </xf>
    <xf numFmtId="0" fontId="8" fillId="0" borderId="13" xfId="38" applyFont="1" applyFill="1" applyBorder="1" applyAlignment="1">
      <alignment horizontal="center" vertical="center" wrapText="1"/>
    </xf>
    <xf numFmtId="0" fontId="8" fillId="0" borderId="74" xfId="38" applyFont="1" applyFill="1" applyBorder="1" applyAlignment="1">
      <alignment horizontal="center" vertical="center" wrapText="1"/>
    </xf>
    <xf numFmtId="0" fontId="8" fillId="0" borderId="4" xfId="38" applyFont="1" applyFill="1" applyBorder="1" applyAlignment="1">
      <alignment horizontal="center" vertical="center" wrapText="1"/>
    </xf>
    <xf numFmtId="0" fontId="8" fillId="0" borderId="6" xfId="38" applyFont="1" applyFill="1" applyBorder="1" applyAlignment="1">
      <alignment horizontal="center" vertical="center" wrapText="1"/>
    </xf>
    <xf numFmtId="0" fontId="8" fillId="0" borderId="9" xfId="38" applyFont="1" applyFill="1" applyBorder="1" applyAlignment="1">
      <alignment horizontal="center" vertical="center" wrapText="1"/>
    </xf>
    <xf numFmtId="0" fontId="8" fillId="0" borderId="10" xfId="38" applyFont="1" applyFill="1" applyBorder="1" applyAlignment="1">
      <alignment horizontal="center" vertical="center" wrapText="1"/>
    </xf>
    <xf numFmtId="0" fontId="8" fillId="0" borderId="3" xfId="38" applyFont="1" applyFill="1" applyBorder="1" applyAlignment="1">
      <alignment horizontal="center" vertical="center" wrapText="1"/>
    </xf>
    <xf numFmtId="0" fontId="8" fillId="0" borderId="7" xfId="38" applyFont="1" applyFill="1" applyBorder="1" applyAlignment="1">
      <alignment horizontal="center" vertical="center" wrapText="1"/>
    </xf>
    <xf numFmtId="0" fontId="8" fillId="0" borderId="62" xfId="38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9" fillId="8" borderId="3" xfId="6" applyFont="1" applyFill="1" applyBorder="1" applyAlignment="1">
      <alignment horizontal="center" vertical="center" wrapText="1"/>
    </xf>
    <xf numFmtId="0" fontId="9" fillId="8" borderId="7" xfId="6" applyFont="1" applyFill="1" applyBorder="1" applyAlignment="1">
      <alignment horizontal="center" vertical="center" wrapText="1"/>
    </xf>
    <xf numFmtId="0" fontId="9" fillId="8" borderId="2" xfId="6" applyFont="1" applyFill="1" applyBorder="1" applyAlignment="1">
      <alignment horizontal="center" vertical="center" wrapText="1"/>
    </xf>
    <xf numFmtId="0" fontId="9" fillId="8" borderId="11" xfId="6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0" fillId="6" borderId="3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left"/>
    </xf>
    <xf numFmtId="0" fontId="15" fillId="0" borderId="17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justify" vertical="center"/>
    </xf>
    <xf numFmtId="0" fontId="21" fillId="0" borderId="12" xfId="0" applyFont="1" applyFill="1" applyBorder="1" applyAlignment="1">
      <alignment horizontal="justify" vertical="center"/>
    </xf>
    <xf numFmtId="0" fontId="21" fillId="0" borderId="7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left" vertical="center"/>
    </xf>
    <xf numFmtId="3" fontId="49" fillId="0" borderId="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2" fontId="21" fillId="0" borderId="3" xfId="0" applyNumberFormat="1" applyFont="1" applyFill="1" applyBorder="1" applyAlignment="1">
      <alignment horizontal="center" vertical="center" wrapText="1"/>
    </xf>
    <xf numFmtId="11" fontId="21" fillId="0" borderId="7" xfId="0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9" fillId="8" borderId="1" xfId="38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9" fillId="8" borderId="2" xfId="38" applyFont="1" applyFill="1" applyBorder="1" applyAlignment="1">
      <alignment horizontal="center" vertical="center" wrapText="1"/>
    </xf>
    <xf numFmtId="0" fontId="9" fillId="8" borderId="11" xfId="38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31" xfId="6" applyFont="1" applyFill="1" applyBorder="1" applyAlignment="1">
      <alignment horizontal="center" vertical="center" wrapText="1"/>
    </xf>
    <xf numFmtId="0" fontId="5" fillId="0" borderId="23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 wrapText="1"/>
    </xf>
    <xf numFmtId="0" fontId="5" fillId="0" borderId="58" xfId="6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52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5" fillId="0" borderId="27" xfId="6" applyFont="1" applyFill="1" applyBorder="1" applyAlignment="1">
      <alignment horizontal="center" vertical="center" wrapText="1"/>
    </xf>
    <xf numFmtId="0" fontId="5" fillId="0" borderId="59" xfId="6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39" fillId="7" borderId="50" xfId="0" applyFont="1" applyFill="1" applyBorder="1" applyAlignment="1">
      <alignment horizontal="center" vertical="center" wrapText="1"/>
    </xf>
    <xf numFmtId="0" fontId="39" fillId="7" borderId="51" xfId="0" applyFont="1" applyFill="1" applyBorder="1" applyAlignment="1">
      <alignment horizontal="center" vertical="center" wrapText="1"/>
    </xf>
    <xf numFmtId="0" fontId="39" fillId="7" borderId="52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center" wrapText="1"/>
    </xf>
    <xf numFmtId="0" fontId="25" fillId="0" borderId="53" xfId="0" applyFont="1" applyBorder="1" applyAlignment="1">
      <alignment horizont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wrapText="1"/>
    </xf>
    <xf numFmtId="0" fontId="26" fillId="0" borderId="55" xfId="0" applyFont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0" fillId="0" borderId="1" xfId="0" applyBorder="1"/>
    <xf numFmtId="0" fontId="38" fillId="0" borderId="0" xfId="0" applyFont="1" applyAlignment="1">
      <alignment horizontal="center"/>
    </xf>
    <xf numFmtId="167" fontId="25" fillId="0" borderId="50" xfId="0" applyNumberFormat="1" applyFont="1" applyBorder="1" applyAlignment="1">
      <alignment horizontal="center" vertical="center"/>
    </xf>
    <xf numFmtId="167" fontId="25" fillId="0" borderId="51" xfId="0" applyNumberFormat="1" applyFont="1" applyBorder="1" applyAlignment="1">
      <alignment horizontal="center" vertical="center"/>
    </xf>
    <xf numFmtId="167" fontId="25" fillId="0" borderId="52" xfId="0" applyNumberFormat="1" applyFont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7" fillId="0" borderId="49" xfId="0" applyFont="1" applyBorder="1" applyAlignment="1">
      <alignment horizontal="center" wrapText="1"/>
    </xf>
    <xf numFmtId="0" fontId="17" fillId="0" borderId="53" xfId="0" applyFont="1" applyBorder="1" applyAlignment="1">
      <alignment horizontal="center" wrapText="1"/>
    </xf>
    <xf numFmtId="0" fontId="0" fillId="0" borderId="53" xfId="0" applyBorder="1"/>
    <xf numFmtId="0" fontId="17" fillId="0" borderId="50" xfId="0" applyFont="1" applyBorder="1" applyAlignment="1">
      <alignment horizontal="center" wrapText="1"/>
    </xf>
    <xf numFmtId="0" fontId="17" fillId="0" borderId="51" xfId="0" applyFont="1" applyBorder="1" applyAlignment="1">
      <alignment horizontal="center" wrapText="1"/>
    </xf>
    <xf numFmtId="0" fontId="17" fillId="0" borderId="52" xfId="0" applyFont="1" applyBorder="1" applyAlignment="1">
      <alignment horizontal="center" wrapText="1"/>
    </xf>
    <xf numFmtId="0" fontId="9" fillId="13" borderId="4" xfId="0" applyFont="1" applyFill="1" applyBorder="1" applyAlignment="1">
      <alignment horizontal="center" vertical="center" wrapText="1"/>
    </xf>
    <xf numFmtId="1" fontId="9" fillId="13" borderId="5" xfId="0" applyNumberFormat="1" applyFont="1" applyFill="1" applyBorder="1" applyAlignment="1">
      <alignment horizontal="center" vertical="center"/>
    </xf>
    <xf numFmtId="49" fontId="20" fillId="13" borderId="5" xfId="3" applyNumberFormat="1" applyFont="1" applyFill="1" applyBorder="1" applyAlignment="1">
      <alignment horizontal="center" vertical="center"/>
    </xf>
    <xf numFmtId="165" fontId="15" fillId="13" borderId="5" xfId="27" applyNumberFormat="1" applyFont="1" applyFill="1" applyBorder="1" applyAlignment="1">
      <alignment horizontal="center" vertical="center" wrapText="1"/>
    </xf>
    <xf numFmtId="166" fontId="9" fillId="13" borderId="5" xfId="0" applyNumberFormat="1" applyFont="1" applyFill="1" applyBorder="1" applyAlignment="1">
      <alignment horizontal="center" vertical="center"/>
    </xf>
    <xf numFmtId="167" fontId="15" fillId="13" borderId="5" xfId="27" applyNumberFormat="1" applyFont="1" applyFill="1" applyBorder="1" applyAlignment="1">
      <alignment horizontal="center" vertical="center" wrapText="1"/>
    </xf>
    <xf numFmtId="166" fontId="9" fillId="13" borderId="43" xfId="0" applyNumberFormat="1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167" fontId="9" fillId="13" borderId="5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4" fontId="9" fillId="13" borderId="6" xfId="0" applyNumberFormat="1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1" fontId="9" fillId="13" borderId="1" xfId="0" applyNumberFormat="1" applyFont="1" applyFill="1" applyBorder="1" applyAlignment="1">
      <alignment horizontal="center" vertical="center"/>
    </xf>
    <xf numFmtId="49" fontId="20" fillId="13" borderId="1" xfId="3" applyNumberFormat="1" applyFont="1" applyFill="1" applyBorder="1" applyAlignment="1">
      <alignment horizontal="center" vertical="center"/>
    </xf>
    <xf numFmtId="165" fontId="15" fillId="13" borderId="1" xfId="27" applyNumberFormat="1" applyFont="1" applyFill="1" applyBorder="1" applyAlignment="1">
      <alignment horizontal="center" vertical="center" wrapText="1"/>
    </xf>
    <xf numFmtId="166" fontId="9" fillId="13" borderId="1" xfId="0" applyNumberFormat="1" applyFont="1" applyFill="1" applyBorder="1" applyAlignment="1">
      <alignment horizontal="center" vertical="center"/>
    </xf>
    <xf numFmtId="167" fontId="15" fillId="13" borderId="1" xfId="27" applyNumberFormat="1" applyFont="1" applyFill="1" applyBorder="1" applyAlignment="1">
      <alignment horizontal="center" vertical="center" wrapText="1"/>
    </xf>
    <xf numFmtId="166" fontId="9" fillId="13" borderId="3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4" fontId="9" fillId="13" borderId="10" xfId="0" applyNumberFormat="1" applyFont="1" applyFill="1" applyBorder="1" applyAlignment="1">
      <alignment horizontal="center" vertical="center" wrapText="1"/>
    </xf>
    <xf numFmtId="4" fontId="9" fillId="13" borderId="10" xfId="0" applyNumberFormat="1" applyFont="1" applyFill="1" applyBorder="1" applyAlignment="1">
      <alignment horizontal="center" vertical="center" wrapText="1"/>
    </xf>
    <xf numFmtId="166" fontId="9" fillId="13" borderId="1" xfId="0" applyNumberFormat="1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 wrapText="1"/>
    </xf>
    <xf numFmtId="1" fontId="9" fillId="13" borderId="2" xfId="0" applyNumberFormat="1" applyFont="1" applyFill="1" applyBorder="1" applyAlignment="1">
      <alignment horizontal="center" vertical="center"/>
    </xf>
    <xf numFmtId="49" fontId="20" fillId="13" borderId="2" xfId="3" applyNumberFormat="1" applyFont="1" applyFill="1" applyBorder="1" applyAlignment="1">
      <alignment horizontal="center" vertical="center"/>
    </xf>
    <xf numFmtId="165" fontId="15" fillId="13" borderId="2" xfId="27" applyNumberFormat="1" applyFont="1" applyFill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167" fontId="15" fillId="13" borderId="2" xfId="27" applyNumberFormat="1" applyFont="1" applyFill="1" applyBorder="1" applyAlignment="1">
      <alignment horizontal="center" vertical="center" wrapText="1"/>
    </xf>
    <xf numFmtId="166" fontId="9" fillId="13" borderId="17" xfId="0" applyNumberFormat="1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4" fontId="9" fillId="13" borderId="2" xfId="0" applyNumberFormat="1" applyFont="1" applyFill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 wrapText="1"/>
    </xf>
    <xf numFmtId="4" fontId="9" fillId="13" borderId="27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165" fontId="15" fillId="13" borderId="5" xfId="27" applyNumberFormat="1" applyFont="1" applyFill="1" applyBorder="1" applyAlignment="1">
      <alignment horizontal="center" vertical="center"/>
    </xf>
    <xf numFmtId="167" fontId="15" fillId="13" borderId="5" xfId="27" applyNumberFormat="1" applyFont="1" applyFill="1" applyBorder="1" applyAlignment="1">
      <alignment horizontal="center" vertical="center"/>
    </xf>
    <xf numFmtId="166" fontId="9" fillId="13" borderId="6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165" fontId="15" fillId="13" borderId="1" xfId="27" applyNumberFormat="1" applyFont="1" applyFill="1" applyBorder="1" applyAlignment="1">
      <alignment horizontal="center" vertical="center"/>
    </xf>
    <xf numFmtId="167" fontId="15" fillId="13" borderId="1" xfId="27" applyNumberFormat="1" applyFont="1" applyFill="1" applyBorder="1" applyAlignment="1">
      <alignment horizontal="center" vertical="center"/>
    </xf>
    <xf numFmtId="166" fontId="9" fillId="13" borderId="10" xfId="0" applyNumberFormat="1" applyFont="1" applyFill="1" applyBorder="1" applyAlignment="1">
      <alignment horizontal="center" vertical="center"/>
    </xf>
    <xf numFmtId="167" fontId="9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wrapText="1"/>
    </xf>
    <xf numFmtId="0" fontId="9" fillId="13" borderId="30" xfId="0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horizontal="center" vertical="center"/>
    </xf>
    <xf numFmtId="49" fontId="20" fillId="13" borderId="31" xfId="3" applyNumberFormat="1" applyFont="1" applyFill="1" applyBorder="1" applyAlignment="1">
      <alignment horizontal="center" vertical="center"/>
    </xf>
    <xf numFmtId="165" fontId="15" fillId="13" borderId="31" xfId="27" applyNumberFormat="1" applyFont="1" applyFill="1" applyBorder="1" applyAlignment="1">
      <alignment horizontal="center" vertical="center"/>
    </xf>
    <xf numFmtId="166" fontId="9" fillId="13" borderId="31" xfId="0" applyNumberFormat="1" applyFont="1" applyFill="1" applyBorder="1" applyAlignment="1">
      <alignment horizontal="center" vertical="center"/>
    </xf>
    <xf numFmtId="167" fontId="15" fillId="13" borderId="31" xfId="27" applyNumberFormat="1" applyFont="1" applyFill="1" applyBorder="1" applyAlignment="1">
      <alignment horizontal="center" vertical="center"/>
    </xf>
    <xf numFmtId="166" fontId="9" fillId="13" borderId="32" xfId="0" applyNumberFormat="1" applyFont="1" applyFill="1" applyBorder="1" applyAlignment="1">
      <alignment horizontal="center" vertical="center"/>
    </xf>
    <xf numFmtId="0" fontId="9" fillId="13" borderId="31" xfId="0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horizontal="center" vertical="center" wrapText="1"/>
    </xf>
    <xf numFmtId="167" fontId="9" fillId="13" borderId="31" xfId="0" applyNumberFormat="1" applyFont="1" applyFill="1" applyBorder="1" applyAlignment="1">
      <alignment horizontal="center" vertical="center" wrapText="1"/>
    </xf>
    <xf numFmtId="4" fontId="9" fillId="13" borderId="3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  <xf numFmtId="165" fontId="15" fillId="13" borderId="2" xfId="27" applyNumberFormat="1" applyFont="1" applyFill="1" applyBorder="1" applyAlignment="1">
      <alignment horizontal="center" vertical="center"/>
    </xf>
    <xf numFmtId="167" fontId="15" fillId="13" borderId="2" xfId="27" applyNumberFormat="1" applyFont="1" applyFill="1" applyBorder="1" applyAlignment="1">
      <alignment horizontal="center" vertical="center"/>
    </xf>
    <xf numFmtId="166" fontId="9" fillId="13" borderId="27" xfId="0" applyNumberFormat="1" applyFont="1" applyFill="1" applyBorder="1" applyAlignment="1">
      <alignment horizontal="center" vertical="center"/>
    </xf>
    <xf numFmtId="4" fontId="9" fillId="13" borderId="31" xfId="0" applyNumberFormat="1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4" fontId="9" fillId="13" borderId="11" xfId="0" applyNumberFormat="1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4" fontId="9" fillId="13" borderId="26" xfId="0" applyNumberFormat="1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1" fontId="9" fillId="13" borderId="31" xfId="0" applyNumberFormat="1" applyFont="1" applyFill="1" applyBorder="1" applyAlignment="1">
      <alignment horizontal="center" vertical="center"/>
    </xf>
    <xf numFmtId="0" fontId="9" fillId="13" borderId="38" xfId="0" applyFont="1" applyFill="1" applyBorder="1" applyAlignment="1">
      <alignment horizontal="center" vertical="center"/>
    </xf>
    <xf numFmtId="1" fontId="9" fillId="13" borderId="23" xfId="0" applyNumberFormat="1" applyFont="1" applyFill="1" applyBorder="1" applyAlignment="1">
      <alignment horizontal="center" vertical="center"/>
    </xf>
    <xf numFmtId="49" fontId="20" fillId="13" borderId="23" xfId="3" applyNumberFormat="1" applyFont="1" applyFill="1" applyBorder="1" applyAlignment="1">
      <alignment horizontal="center" vertical="center" wrapText="1"/>
    </xf>
    <xf numFmtId="165" fontId="15" fillId="13" borderId="23" xfId="27" applyNumberFormat="1" applyFont="1" applyFill="1" applyBorder="1" applyAlignment="1">
      <alignment horizontal="center" vertical="center"/>
    </xf>
    <xf numFmtId="166" fontId="9" fillId="13" borderId="23" xfId="0" applyNumberFormat="1" applyFont="1" applyFill="1" applyBorder="1" applyAlignment="1">
      <alignment horizontal="center" vertical="center"/>
    </xf>
    <xf numFmtId="166" fontId="9" fillId="13" borderId="24" xfId="0" applyNumberFormat="1" applyFont="1" applyFill="1" applyBorder="1" applyAlignment="1">
      <alignment horizontal="center" vertical="center"/>
    </xf>
    <xf numFmtId="0" fontId="9" fillId="13" borderId="38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/>
    </xf>
    <xf numFmtId="1" fontId="9" fillId="13" borderId="8" xfId="0" applyNumberFormat="1" applyFont="1" applyFill="1" applyBorder="1" applyAlignment="1">
      <alignment horizontal="center" vertical="center"/>
    </xf>
    <xf numFmtId="49" fontId="20" fillId="13" borderId="8" xfId="3" applyNumberFormat="1" applyFont="1" applyFill="1" applyBorder="1" applyAlignment="1">
      <alignment horizontal="center" vertical="center" wrapText="1"/>
    </xf>
    <xf numFmtId="165" fontId="15" fillId="13" borderId="8" xfId="27" applyNumberFormat="1" applyFont="1" applyFill="1" applyBorder="1" applyAlignment="1">
      <alignment horizontal="center" vertical="center"/>
    </xf>
    <xf numFmtId="166" fontId="9" fillId="13" borderId="8" xfId="0" applyNumberFormat="1" applyFont="1" applyFill="1" applyBorder="1" applyAlignment="1">
      <alignment horizontal="center" vertical="center"/>
    </xf>
    <xf numFmtId="166" fontId="9" fillId="13" borderId="37" xfId="0" applyNumberFormat="1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 wrapText="1"/>
    </xf>
    <xf numFmtId="4" fontId="9" fillId="13" borderId="27" xfId="0" applyNumberFormat="1" applyFont="1" applyFill="1" applyBorder="1" applyAlignment="1">
      <alignment horizontal="center" vertical="center" wrapText="1"/>
    </xf>
    <xf numFmtId="0" fontId="9" fillId="13" borderId="57" xfId="0" applyFont="1" applyFill="1" applyBorder="1" applyAlignment="1">
      <alignment horizontal="center" vertical="center"/>
    </xf>
    <xf numFmtId="1" fontId="9" fillId="13" borderId="58" xfId="0" applyNumberFormat="1" applyFont="1" applyFill="1" applyBorder="1" applyAlignment="1">
      <alignment horizontal="center" vertical="center"/>
    </xf>
    <xf numFmtId="49" fontId="20" fillId="13" borderId="58" xfId="3" applyNumberFormat="1" applyFont="1" applyFill="1" applyBorder="1" applyAlignment="1">
      <alignment horizontal="center" vertical="center" wrapText="1"/>
    </xf>
    <xf numFmtId="165" fontId="15" fillId="13" borderId="58" xfId="27" applyNumberFormat="1" applyFont="1" applyFill="1" applyBorder="1" applyAlignment="1">
      <alignment horizontal="center" vertical="center"/>
    </xf>
    <xf numFmtId="166" fontId="9" fillId="13" borderId="58" xfId="0" applyNumberFormat="1" applyFont="1" applyFill="1" applyBorder="1" applyAlignment="1">
      <alignment horizontal="center" vertical="center"/>
    </xf>
    <xf numFmtId="166" fontId="9" fillId="13" borderId="59" xfId="0" applyNumberFormat="1" applyFont="1" applyFill="1" applyBorder="1" applyAlignment="1">
      <alignment horizontal="center" vertical="center"/>
    </xf>
    <xf numFmtId="0" fontId="9" fillId="13" borderId="57" xfId="0" applyFont="1" applyFill="1" applyBorder="1" applyAlignment="1">
      <alignment horizontal="center" vertical="center" wrapText="1"/>
    </xf>
    <xf numFmtId="0" fontId="9" fillId="13" borderId="58" xfId="0" applyFont="1" applyFill="1" applyBorder="1" applyAlignment="1">
      <alignment horizontal="center" vertical="center" wrapText="1"/>
    </xf>
  </cellXfs>
  <cellStyles count="53">
    <cellStyle name="_Информация по  дорожным работам 2010 года" xfId="7"/>
    <cellStyle name="Normal_вып720-767ведом объемов(лот1)2 русск" xfId="8"/>
    <cellStyle name="Обычный" xfId="0" builtinId="0"/>
    <cellStyle name="Обычный 13" xfId="26"/>
    <cellStyle name="Обычный 2" xfId="3"/>
    <cellStyle name="Обычный 2 2" xfId="9"/>
    <cellStyle name="Обычный 2 2 2" xfId="39"/>
    <cellStyle name="Обычный 2 3" xfId="10"/>
    <cellStyle name="Обычный 2 3 2" xfId="11"/>
    <cellStyle name="Обычный 2 3 2 2" xfId="41"/>
    <cellStyle name="Обычный 2 3 3" xfId="27"/>
    <cellStyle name="Обычный 2 3 4" xfId="40"/>
    <cellStyle name="Обычный 3" xfId="1"/>
    <cellStyle name="Обычный 3 2" xfId="6"/>
    <cellStyle name="Обычный 3 2 2" xfId="38"/>
    <cellStyle name="Обычный 3 3" xfId="36"/>
    <cellStyle name="Обычный 3 4" xfId="52"/>
    <cellStyle name="Обычный 4" xfId="4"/>
    <cellStyle name="Обычный 4 2" xfId="12"/>
    <cellStyle name="Обычный 4 2 2" xfId="42"/>
    <cellStyle name="Обычный 4 3" xfId="13"/>
    <cellStyle name="Обычный 4 3 2" xfId="43"/>
    <cellStyle name="Обычный 4 4" xfId="37"/>
    <cellStyle name="Обычный 5" xfId="28"/>
    <cellStyle name="Обычный 5 2" xfId="50"/>
    <cellStyle name="Обычный 6" xfId="29"/>
    <cellStyle name="Обычный 6 2" xfId="51"/>
    <cellStyle name="Обычный 9" xfId="14"/>
    <cellStyle name="Обычный_Прил 1" xfId="2"/>
    <cellStyle name="Процентный" xfId="5" builtinId="5"/>
    <cellStyle name="Процентный 2" xfId="15"/>
    <cellStyle name="Процентный 3" xfId="16"/>
    <cellStyle name="Процентный 3 2" xfId="17"/>
    <cellStyle name="Процентный 3 2 2" xfId="31"/>
    <cellStyle name="Процентный 3 2 3" xfId="45"/>
    <cellStyle name="Процентный 3 3" xfId="30"/>
    <cellStyle name="Процентный 3 4" xfId="44"/>
    <cellStyle name="Процентный 4" xfId="18"/>
    <cellStyle name="Процентный 4 2" xfId="19"/>
    <cellStyle name="Процентный 4 2 2" xfId="33"/>
    <cellStyle name="Процентный 4 2 3" xfId="47"/>
    <cellStyle name="Процентный 4 3" xfId="32"/>
    <cellStyle name="Процентный 4 4" xfId="46"/>
    <cellStyle name="Стиль 1" xfId="20"/>
    <cellStyle name="Тысячи [0]_S2-ETAL" xfId="21"/>
    <cellStyle name="Тысячи_S2-ETAL" xfId="22"/>
    <cellStyle name="Финансовый 2" xfId="23"/>
    <cellStyle name="Финансовый 3" xfId="24"/>
    <cellStyle name="Финансовый 3 2" xfId="25"/>
    <cellStyle name="Финансовый 3 2 2" xfId="35"/>
    <cellStyle name="Финансовый 3 2 3" xfId="49"/>
    <cellStyle name="Финансовый 3 3" xfId="34"/>
    <cellStyle name="Финансовый 3 4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  <color rgb="FF99FF66"/>
      <color rgb="FFCA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7;&#1072;&#1084;&#1077;&#1089;&#1090;&#1080;&#1090;&#1077;&#1083;&#1080;\&#1040;.&#1051;.%20&#1053;&#1077;&#1081;&#1096;&#1090;&#1072;&#1076;&#1090;\&#1055;&#1088;&#1086;&#1075;&#1088;&#1072;&#1084;&#1084;&#1072;%202019-2021%20&#1087;&#1086;&#1076;%20&#1083;&#1080;&#1084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ая инфа"/>
      <sheetName val="ПО ФН 2019"/>
      <sheetName val="2019"/>
      <sheetName val="2020"/>
      <sheetName val="2021"/>
      <sheetName val="2022"/>
      <sheetName val="2023"/>
      <sheetName val="2024"/>
    </sheetNames>
    <sheetDataSet>
      <sheetData sheetId="0" refreshError="1">
        <row r="9">
          <cell r="E9">
            <v>70189.854145991107</v>
          </cell>
        </row>
        <row r="24">
          <cell r="E24">
            <v>179379.76266425595</v>
          </cell>
        </row>
        <row r="26">
          <cell r="E26">
            <v>60671.486050243366</v>
          </cell>
        </row>
        <row r="27">
          <cell r="E27">
            <v>74948.751285500708</v>
          </cell>
        </row>
        <row r="36">
          <cell r="E36">
            <v>80252.816761089998</v>
          </cell>
        </row>
        <row r="37">
          <cell r="E37">
            <v>78246.496342062746</v>
          </cell>
        </row>
        <row r="38">
          <cell r="E38">
            <v>83917.695393179776</v>
          </cell>
        </row>
        <row r="47">
          <cell r="E47">
            <v>83623.435065055775</v>
          </cell>
        </row>
        <row r="49">
          <cell r="E49">
            <v>76654.815476301126</v>
          </cell>
        </row>
        <row r="60">
          <cell r="E60">
            <v>101560.61738847547</v>
          </cell>
        </row>
        <row r="61">
          <cell r="E61">
            <v>101560.66188651024</v>
          </cell>
        </row>
        <row r="62">
          <cell r="E62">
            <v>101560.66188651024</v>
          </cell>
        </row>
        <row r="63">
          <cell r="E63">
            <v>90599.364735759023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AFF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R165"/>
  <sheetViews>
    <sheetView view="pageBreakPreview" zoomScale="60" zoomScaleNormal="70" workbookViewId="0">
      <pane xSplit="6" ySplit="51" topLeftCell="G52" activePane="bottomRight" state="frozen"/>
      <selection pane="topRight" activeCell="G1" sqref="G1"/>
      <selection pane="bottomLeft" activeCell="A52" sqref="A52"/>
      <selection pane="bottomRight" activeCell="I58" sqref="I58:I59"/>
    </sheetView>
  </sheetViews>
  <sheetFormatPr defaultColWidth="11.42578125" defaultRowHeight="12.75" x14ac:dyDescent="0.2"/>
  <cols>
    <col min="1" max="1" width="4.28515625" customWidth="1"/>
    <col min="2" max="2" width="11.7109375" customWidth="1"/>
    <col min="3" max="3" width="36.42578125" customWidth="1"/>
    <col min="4" max="4" width="21.5703125" customWidth="1"/>
    <col min="5" max="5" width="17.85546875" customWidth="1"/>
    <col min="6" max="6" width="13.42578125" customWidth="1"/>
    <col min="7" max="8" width="9.5703125" customWidth="1"/>
    <col min="9" max="9" width="24.140625" customWidth="1"/>
    <col min="10" max="10" width="15.42578125" bestFit="1" customWidth="1"/>
    <col min="11" max="11" width="17.28515625" customWidth="1"/>
    <col min="12" max="12" width="14.28515625" bestFit="1" customWidth="1"/>
    <col min="13" max="14" width="8.7109375" bestFit="1" customWidth="1"/>
    <col min="15" max="15" width="23.5703125" customWidth="1"/>
    <col min="16" max="16" width="12.85546875" bestFit="1" customWidth="1"/>
    <col min="17" max="17" width="11.7109375" customWidth="1"/>
    <col min="18" max="18" width="15.42578125" customWidth="1"/>
    <col min="19" max="19" width="8.7109375" bestFit="1" customWidth="1"/>
    <col min="20" max="20" width="9.85546875" bestFit="1" customWidth="1"/>
    <col min="21" max="21" width="23.28515625" customWidth="1"/>
    <col min="22" max="22" width="12" bestFit="1" customWidth="1"/>
    <col min="23" max="23" width="11.42578125" customWidth="1"/>
    <col min="24" max="24" width="14.85546875" customWidth="1"/>
    <col min="25" max="26" width="8.7109375" bestFit="1" customWidth="1"/>
    <col min="27" max="27" width="24.7109375" customWidth="1"/>
    <col min="28" max="28" width="12" bestFit="1" customWidth="1"/>
    <col min="29" max="29" width="11.42578125" customWidth="1"/>
    <col min="30" max="30" width="13.42578125" customWidth="1"/>
    <col min="31" max="32" width="11.42578125" customWidth="1"/>
    <col min="33" max="33" width="24" customWidth="1"/>
    <col min="34" max="34" width="12.85546875" bestFit="1" customWidth="1"/>
    <col min="35" max="35" width="10.7109375" customWidth="1"/>
    <col min="36" max="36" width="12" customWidth="1"/>
    <col min="37" max="37" width="9.85546875" bestFit="1" customWidth="1"/>
    <col min="38" max="38" width="8.7109375" bestFit="1" customWidth="1"/>
    <col min="39" max="39" width="22.28515625" customWidth="1"/>
    <col min="40" max="40" width="12" bestFit="1" customWidth="1"/>
    <col min="41" max="41" width="11.42578125" customWidth="1"/>
    <col min="42" max="42" width="15" customWidth="1"/>
    <col min="43" max="43" width="16.42578125" customWidth="1"/>
  </cols>
  <sheetData>
    <row r="1" spans="1:43" ht="25.5" customHeight="1" thickBot="1" x14ac:dyDescent="0.25">
      <c r="A1" s="1029" t="s">
        <v>263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  <c r="AG1" s="1029"/>
      <c r="AH1" s="1029"/>
      <c r="AI1" s="1029"/>
      <c r="AJ1" s="1029"/>
      <c r="AK1" s="1029"/>
      <c r="AL1" s="1029"/>
      <c r="AM1" s="1029"/>
      <c r="AN1" s="1029"/>
      <c r="AO1" s="1029"/>
      <c r="AP1" s="1029"/>
      <c r="AQ1" s="268"/>
    </row>
    <row r="2" spans="1:43" ht="15" x14ac:dyDescent="0.2">
      <c r="A2" s="814" t="s">
        <v>0</v>
      </c>
      <c r="B2" s="829" t="s">
        <v>58</v>
      </c>
      <c r="C2" s="1031" t="s">
        <v>1</v>
      </c>
      <c r="D2" s="1033" t="s">
        <v>2</v>
      </c>
      <c r="E2" s="1031" t="s">
        <v>3</v>
      </c>
      <c r="F2" s="1036"/>
      <c r="G2" s="1038" t="s">
        <v>4</v>
      </c>
      <c r="H2" s="1031"/>
      <c r="I2" s="1031"/>
      <c r="J2" s="1031"/>
      <c r="K2" s="1031"/>
      <c r="L2" s="1039"/>
      <c r="M2" s="1040" t="s">
        <v>5</v>
      </c>
      <c r="N2" s="1031"/>
      <c r="O2" s="1031"/>
      <c r="P2" s="1031"/>
      <c r="Q2" s="1031"/>
      <c r="R2" s="1039"/>
      <c r="S2" s="1040" t="s">
        <v>6</v>
      </c>
      <c r="T2" s="1031"/>
      <c r="U2" s="1031"/>
      <c r="V2" s="1031"/>
      <c r="W2" s="1031"/>
      <c r="X2" s="1039"/>
      <c r="Y2" s="1040" t="s">
        <v>7</v>
      </c>
      <c r="Z2" s="1031"/>
      <c r="AA2" s="1031"/>
      <c r="AB2" s="1031"/>
      <c r="AC2" s="1031"/>
      <c r="AD2" s="1036"/>
      <c r="AE2" s="1038" t="s">
        <v>8</v>
      </c>
      <c r="AF2" s="1031"/>
      <c r="AG2" s="1031"/>
      <c r="AH2" s="1031"/>
      <c r="AI2" s="1031"/>
      <c r="AJ2" s="1039"/>
      <c r="AK2" s="1040" t="s">
        <v>9</v>
      </c>
      <c r="AL2" s="1031"/>
      <c r="AM2" s="1031"/>
      <c r="AN2" s="1031"/>
      <c r="AO2" s="1031"/>
      <c r="AP2" s="1036"/>
      <c r="AQ2" s="1044" t="s">
        <v>10</v>
      </c>
    </row>
    <row r="3" spans="1:43" ht="15" x14ac:dyDescent="0.2">
      <c r="A3" s="1030"/>
      <c r="B3" s="830"/>
      <c r="C3" s="1032"/>
      <c r="D3" s="1034"/>
      <c r="E3" s="1032"/>
      <c r="F3" s="1037"/>
      <c r="G3" s="1047" t="s">
        <v>11</v>
      </c>
      <c r="H3" s="1032"/>
      <c r="I3" s="1032" t="s">
        <v>12</v>
      </c>
      <c r="J3" s="1032" t="s">
        <v>13</v>
      </c>
      <c r="K3" s="1032"/>
      <c r="L3" s="269" t="s">
        <v>14</v>
      </c>
      <c r="M3" s="1041" t="s">
        <v>11</v>
      </c>
      <c r="N3" s="1032"/>
      <c r="O3" s="1032" t="s">
        <v>12</v>
      </c>
      <c r="P3" s="1032" t="s">
        <v>13</v>
      </c>
      <c r="Q3" s="1032"/>
      <c r="R3" s="269" t="s">
        <v>14</v>
      </c>
      <c r="S3" s="1041" t="s">
        <v>11</v>
      </c>
      <c r="T3" s="1032"/>
      <c r="U3" s="1032" t="s">
        <v>12</v>
      </c>
      <c r="V3" s="1032" t="s">
        <v>13</v>
      </c>
      <c r="W3" s="1032"/>
      <c r="X3" s="269" t="s">
        <v>14</v>
      </c>
      <c r="Y3" s="1041" t="s">
        <v>11</v>
      </c>
      <c r="Z3" s="1032"/>
      <c r="AA3" s="1032" t="s">
        <v>12</v>
      </c>
      <c r="AB3" s="1032" t="s">
        <v>13</v>
      </c>
      <c r="AC3" s="1032"/>
      <c r="AD3" s="269" t="s">
        <v>14</v>
      </c>
      <c r="AE3" s="1041" t="s">
        <v>11</v>
      </c>
      <c r="AF3" s="1032"/>
      <c r="AG3" s="1032" t="s">
        <v>12</v>
      </c>
      <c r="AH3" s="1032" t="s">
        <v>13</v>
      </c>
      <c r="AI3" s="1032"/>
      <c r="AJ3" s="269" t="s">
        <v>14</v>
      </c>
      <c r="AK3" s="1041" t="s">
        <v>11</v>
      </c>
      <c r="AL3" s="1032"/>
      <c r="AM3" s="1032" t="s">
        <v>12</v>
      </c>
      <c r="AN3" s="1032" t="s">
        <v>13</v>
      </c>
      <c r="AO3" s="1032"/>
      <c r="AP3" s="270" t="s">
        <v>14</v>
      </c>
      <c r="AQ3" s="1045"/>
    </row>
    <row r="4" spans="1:43" ht="30.75" thickBot="1" x14ac:dyDescent="0.25">
      <c r="A4" s="1030"/>
      <c r="B4" s="943"/>
      <c r="C4" s="1032"/>
      <c r="D4" s="1035"/>
      <c r="E4" s="271" t="s">
        <v>15</v>
      </c>
      <c r="F4" s="272" t="s">
        <v>25</v>
      </c>
      <c r="G4" s="273" t="s">
        <v>17</v>
      </c>
      <c r="H4" s="271" t="s">
        <v>18</v>
      </c>
      <c r="I4" s="1032"/>
      <c r="J4" s="271" t="s">
        <v>19</v>
      </c>
      <c r="K4" s="271" t="s">
        <v>20</v>
      </c>
      <c r="L4" s="269" t="s">
        <v>21</v>
      </c>
      <c r="M4" s="274" t="s">
        <v>17</v>
      </c>
      <c r="N4" s="271" t="s">
        <v>18</v>
      </c>
      <c r="O4" s="1032"/>
      <c r="P4" s="271" t="s">
        <v>19</v>
      </c>
      <c r="Q4" s="271" t="s">
        <v>20</v>
      </c>
      <c r="R4" s="269" t="s">
        <v>21</v>
      </c>
      <c r="S4" s="274" t="s">
        <v>17</v>
      </c>
      <c r="T4" s="271" t="s">
        <v>18</v>
      </c>
      <c r="U4" s="1032"/>
      <c r="V4" s="271" t="s">
        <v>19</v>
      </c>
      <c r="W4" s="271" t="s">
        <v>20</v>
      </c>
      <c r="X4" s="269" t="s">
        <v>21</v>
      </c>
      <c r="Y4" s="274" t="s">
        <v>17</v>
      </c>
      <c r="Z4" s="271" t="s">
        <v>18</v>
      </c>
      <c r="AA4" s="1032"/>
      <c r="AB4" s="271" t="s">
        <v>19</v>
      </c>
      <c r="AC4" s="271" t="s">
        <v>20</v>
      </c>
      <c r="AD4" s="269" t="s">
        <v>21</v>
      </c>
      <c r="AE4" s="274" t="s">
        <v>17</v>
      </c>
      <c r="AF4" s="271" t="s">
        <v>18</v>
      </c>
      <c r="AG4" s="1032"/>
      <c r="AH4" s="271" t="s">
        <v>19</v>
      </c>
      <c r="AI4" s="271" t="s">
        <v>20</v>
      </c>
      <c r="AJ4" s="269" t="s">
        <v>21</v>
      </c>
      <c r="AK4" s="274" t="s">
        <v>17</v>
      </c>
      <c r="AL4" s="271" t="s">
        <v>18</v>
      </c>
      <c r="AM4" s="1032"/>
      <c r="AN4" s="271" t="s">
        <v>19</v>
      </c>
      <c r="AO4" s="271" t="s">
        <v>20</v>
      </c>
      <c r="AP4" s="270" t="s">
        <v>21</v>
      </c>
      <c r="AQ4" s="1046"/>
    </row>
    <row r="5" spans="1:43" ht="15.75" thickBot="1" x14ac:dyDescent="0.25">
      <c r="A5" s="250">
        <v>1</v>
      </c>
      <c r="B5" s="245">
        <v>2</v>
      </c>
      <c r="C5" s="259">
        <v>3</v>
      </c>
      <c r="D5" s="259">
        <v>4</v>
      </c>
      <c r="E5" s="245">
        <v>5</v>
      </c>
      <c r="F5" s="103">
        <v>6</v>
      </c>
      <c r="G5" s="250">
        <v>7</v>
      </c>
      <c r="H5" s="245">
        <v>8</v>
      </c>
      <c r="I5" s="259">
        <v>9</v>
      </c>
      <c r="J5" s="245">
        <v>10</v>
      </c>
      <c r="K5" s="245">
        <v>11</v>
      </c>
      <c r="L5" s="104">
        <v>12</v>
      </c>
      <c r="M5" s="248">
        <v>13</v>
      </c>
      <c r="N5" s="245">
        <v>14</v>
      </c>
      <c r="O5" s="259">
        <v>15</v>
      </c>
      <c r="P5" s="245">
        <v>16</v>
      </c>
      <c r="Q5" s="245">
        <v>17</v>
      </c>
      <c r="R5" s="104">
        <v>18</v>
      </c>
      <c r="S5" s="248">
        <v>19</v>
      </c>
      <c r="T5" s="245">
        <v>20</v>
      </c>
      <c r="U5" s="259">
        <v>21</v>
      </c>
      <c r="V5" s="245">
        <v>22</v>
      </c>
      <c r="W5" s="245">
        <v>23</v>
      </c>
      <c r="X5" s="140">
        <v>24</v>
      </c>
      <c r="Y5" s="250">
        <v>25</v>
      </c>
      <c r="Z5" s="245">
        <v>26</v>
      </c>
      <c r="AA5" s="259">
        <v>27</v>
      </c>
      <c r="AB5" s="245">
        <v>28</v>
      </c>
      <c r="AC5" s="245">
        <v>29</v>
      </c>
      <c r="AD5" s="104">
        <v>30</v>
      </c>
      <c r="AE5" s="248">
        <v>31</v>
      </c>
      <c r="AF5" s="245">
        <v>32</v>
      </c>
      <c r="AG5" s="259">
        <v>33</v>
      </c>
      <c r="AH5" s="245">
        <v>34</v>
      </c>
      <c r="AI5" s="245">
        <v>35</v>
      </c>
      <c r="AJ5" s="104">
        <v>36</v>
      </c>
      <c r="AK5" s="248">
        <v>37</v>
      </c>
      <c r="AL5" s="245">
        <v>38</v>
      </c>
      <c r="AM5" s="259">
        <v>39</v>
      </c>
      <c r="AN5" s="245">
        <v>40</v>
      </c>
      <c r="AO5" s="245">
        <v>41</v>
      </c>
      <c r="AP5" s="141">
        <v>42</v>
      </c>
      <c r="AQ5" s="142">
        <v>43</v>
      </c>
    </row>
    <row r="6" spans="1:43" ht="15.75" hidden="1" thickBot="1" x14ac:dyDescent="0.25">
      <c r="A6" s="102" t="s">
        <v>22</v>
      </c>
      <c r="B6" s="105"/>
      <c r="C6" s="105"/>
      <c r="D6" s="106"/>
      <c r="E6" s="107"/>
      <c r="F6" s="107"/>
      <c r="G6" s="258"/>
      <c r="H6" s="258"/>
      <c r="I6" s="107"/>
      <c r="J6" s="107"/>
      <c r="K6" s="107"/>
      <c r="L6" s="108"/>
      <c r="M6" s="107"/>
      <c r="N6" s="107"/>
      <c r="O6" s="107"/>
      <c r="P6" s="107"/>
      <c r="Q6" s="107"/>
      <c r="R6" s="108"/>
      <c r="S6" s="107"/>
      <c r="T6" s="107"/>
      <c r="U6" s="107"/>
      <c r="V6" s="107"/>
      <c r="W6" s="107"/>
      <c r="X6" s="108"/>
      <c r="Y6" s="107"/>
      <c r="Z6" s="107"/>
      <c r="AA6" s="107"/>
      <c r="AB6" s="107"/>
      <c r="AC6" s="107"/>
      <c r="AD6" s="108"/>
      <c r="AE6" s="107"/>
      <c r="AF6" s="107"/>
      <c r="AG6" s="107"/>
      <c r="AH6" s="107"/>
      <c r="AI6" s="107"/>
      <c r="AJ6" s="108"/>
      <c r="AK6" s="107"/>
      <c r="AL6" s="107"/>
      <c r="AM6" s="107"/>
      <c r="AN6" s="107"/>
      <c r="AO6" s="107"/>
      <c r="AP6" s="109"/>
      <c r="AQ6" s="110"/>
    </row>
    <row r="7" spans="1:43" ht="15.75" hidden="1" thickBot="1" x14ac:dyDescent="0.3">
      <c r="A7" s="247">
        <v>1</v>
      </c>
      <c r="B7" s="253"/>
      <c r="C7" s="251"/>
      <c r="D7" s="251"/>
      <c r="E7" s="96"/>
      <c r="F7" s="96"/>
      <c r="G7" s="111"/>
      <c r="H7" s="111"/>
      <c r="I7" s="253"/>
      <c r="J7" s="253"/>
      <c r="K7" s="253"/>
      <c r="L7" s="255"/>
      <c r="M7" s="253"/>
      <c r="N7" s="253"/>
      <c r="O7" s="253"/>
      <c r="P7" s="253"/>
      <c r="Q7" s="253"/>
      <c r="R7" s="112"/>
      <c r="S7" s="113"/>
      <c r="T7" s="253"/>
      <c r="U7" s="253"/>
      <c r="V7" s="253"/>
      <c r="W7" s="253"/>
      <c r="X7" s="255"/>
      <c r="Y7" s="257"/>
      <c r="Z7" s="257"/>
      <c r="AA7" s="257"/>
      <c r="AB7" s="257"/>
      <c r="AC7" s="257"/>
      <c r="AD7" s="114"/>
      <c r="AE7" s="257"/>
      <c r="AF7" s="257"/>
      <c r="AG7" s="257"/>
      <c r="AH7" s="257"/>
      <c r="AI7" s="257"/>
      <c r="AJ7" s="114"/>
      <c r="AK7" s="257"/>
      <c r="AL7" s="257"/>
      <c r="AM7" s="257"/>
      <c r="AN7" s="257"/>
      <c r="AO7" s="257"/>
      <c r="AP7" s="115"/>
      <c r="AQ7" s="116"/>
    </row>
    <row r="8" spans="1:43" ht="15.75" hidden="1" thickBot="1" x14ac:dyDescent="0.3">
      <c r="A8" s="247">
        <v>2</v>
      </c>
      <c r="B8" s="257"/>
      <c r="C8" s="1"/>
      <c r="D8" s="1"/>
      <c r="E8" s="97"/>
      <c r="F8" s="98"/>
      <c r="G8" s="117"/>
      <c r="H8" s="117"/>
      <c r="I8" s="257"/>
      <c r="J8" s="257"/>
      <c r="K8" s="257"/>
      <c r="L8" s="114"/>
      <c r="M8" s="257"/>
      <c r="N8" s="257"/>
      <c r="O8" s="257"/>
      <c r="P8" s="257"/>
      <c r="Q8" s="257"/>
      <c r="R8" s="115"/>
      <c r="S8" s="256"/>
      <c r="T8" s="257"/>
      <c r="U8" s="257"/>
      <c r="V8" s="257"/>
      <c r="W8" s="257"/>
      <c r="X8" s="114"/>
      <c r="Y8" s="257"/>
      <c r="Z8" s="257"/>
      <c r="AA8" s="257"/>
      <c r="AB8" s="257"/>
      <c r="AC8" s="257"/>
      <c r="AD8" s="114"/>
      <c r="AE8" s="257"/>
      <c r="AF8" s="257"/>
      <c r="AG8" s="257"/>
      <c r="AH8" s="257"/>
      <c r="AI8" s="257"/>
      <c r="AJ8" s="114"/>
      <c r="AK8" s="257"/>
      <c r="AL8" s="257"/>
      <c r="AM8" s="257"/>
      <c r="AN8" s="257"/>
      <c r="AO8" s="257"/>
      <c r="AP8" s="115"/>
      <c r="AQ8" s="116"/>
    </row>
    <row r="9" spans="1:43" ht="15.75" hidden="1" thickBot="1" x14ac:dyDescent="0.3">
      <c r="A9" s="247">
        <v>3</v>
      </c>
      <c r="B9" s="257"/>
      <c r="C9" s="1"/>
      <c r="D9" s="1"/>
      <c r="E9" s="97"/>
      <c r="F9" s="98"/>
      <c r="G9" s="117"/>
      <c r="H9" s="117"/>
      <c r="I9" s="257"/>
      <c r="J9" s="257"/>
      <c r="K9" s="257"/>
      <c r="L9" s="114"/>
      <c r="M9" s="257"/>
      <c r="N9" s="257"/>
      <c r="O9" s="257"/>
      <c r="P9" s="257"/>
      <c r="Q9" s="257"/>
      <c r="R9" s="115"/>
      <c r="S9" s="256"/>
      <c r="T9" s="257"/>
      <c r="U9" s="257"/>
      <c r="V9" s="257"/>
      <c r="W9" s="257"/>
      <c r="X9" s="114"/>
      <c r="Y9" s="257"/>
      <c r="Z9" s="257"/>
      <c r="AA9" s="257"/>
      <c r="AB9" s="257"/>
      <c r="AC9" s="257"/>
      <c r="AD9" s="114"/>
      <c r="AE9" s="257"/>
      <c r="AF9" s="257"/>
      <c r="AG9" s="257"/>
      <c r="AH9" s="257"/>
      <c r="AI9" s="257"/>
      <c r="AJ9" s="114"/>
      <c r="AK9" s="257"/>
      <c r="AL9" s="257"/>
      <c r="AM9" s="257"/>
      <c r="AN9" s="257"/>
      <c r="AO9" s="257"/>
      <c r="AP9" s="115"/>
      <c r="AQ9" s="116"/>
    </row>
    <row r="10" spans="1:43" s="120" customFormat="1" ht="38.25" hidden="1" customHeight="1" x14ac:dyDescent="0.2">
      <c r="A10" s="1042" t="s">
        <v>23</v>
      </c>
      <c r="B10" s="1043"/>
      <c r="C10" s="1043"/>
      <c r="D10" s="1043"/>
      <c r="E10" s="180"/>
      <c r="F10" s="180"/>
      <c r="G10" s="257"/>
      <c r="H10" s="257"/>
      <c r="I10" s="180"/>
      <c r="J10" s="180"/>
      <c r="K10" s="180"/>
      <c r="L10" s="118"/>
      <c r="M10" s="180"/>
      <c r="N10" s="180"/>
      <c r="O10" s="180"/>
      <c r="P10" s="180"/>
      <c r="Q10" s="180"/>
      <c r="R10" s="118"/>
      <c r="S10" s="180"/>
      <c r="T10" s="180"/>
      <c r="U10" s="180"/>
      <c r="V10" s="180"/>
      <c r="W10" s="180"/>
      <c r="X10" s="118"/>
      <c r="Y10" s="180"/>
      <c r="Z10" s="180"/>
      <c r="AA10" s="180"/>
      <c r="AB10" s="180"/>
      <c r="AC10" s="180"/>
      <c r="AD10" s="118"/>
      <c r="AE10" s="180"/>
      <c r="AF10" s="180"/>
      <c r="AG10" s="180"/>
      <c r="AH10" s="180"/>
      <c r="AI10" s="180"/>
      <c r="AJ10" s="118"/>
      <c r="AK10" s="180"/>
      <c r="AL10" s="180"/>
      <c r="AM10" s="180"/>
      <c r="AN10" s="180"/>
      <c r="AO10" s="180"/>
      <c r="AP10" s="118"/>
      <c r="AQ10" s="119"/>
    </row>
    <row r="11" spans="1:43" ht="15.75" hidden="1" thickBot="1" x14ac:dyDescent="0.3">
      <c r="A11" s="1050" t="s">
        <v>23</v>
      </c>
      <c r="B11" s="1051"/>
      <c r="C11" s="1051"/>
      <c r="D11" s="1051"/>
      <c r="E11" s="1051"/>
      <c r="F11" s="1051"/>
      <c r="G11" s="1051"/>
      <c r="H11" s="1051"/>
      <c r="I11" s="1048" t="s">
        <v>24</v>
      </c>
      <c r="J11" s="257"/>
      <c r="K11" s="257" t="s">
        <v>15</v>
      </c>
      <c r="L11" s="114"/>
      <c r="M11" s="121"/>
      <c r="N11" s="122"/>
      <c r="O11" s="1048" t="s">
        <v>24</v>
      </c>
      <c r="P11" s="257"/>
      <c r="Q11" s="257" t="s">
        <v>15</v>
      </c>
      <c r="R11" s="114"/>
      <c r="S11" s="123"/>
      <c r="T11" s="122"/>
      <c r="U11" s="1048" t="s">
        <v>24</v>
      </c>
      <c r="V11" s="257"/>
      <c r="W11" s="257" t="s">
        <v>15</v>
      </c>
      <c r="X11" s="114"/>
      <c r="Y11" s="124"/>
      <c r="Z11" s="122"/>
      <c r="AA11" s="1048" t="s">
        <v>24</v>
      </c>
      <c r="AB11" s="257"/>
      <c r="AC11" s="257" t="s">
        <v>15</v>
      </c>
      <c r="AD11" s="114"/>
      <c r="AE11" s="124"/>
      <c r="AF11" s="122"/>
      <c r="AG11" s="1048" t="s">
        <v>24</v>
      </c>
      <c r="AH11" s="257"/>
      <c r="AI11" s="257" t="s">
        <v>15</v>
      </c>
      <c r="AJ11" s="114"/>
      <c r="AK11" s="124"/>
      <c r="AL11" s="122"/>
      <c r="AM11" s="1048" t="s">
        <v>24</v>
      </c>
      <c r="AN11" s="257"/>
      <c r="AO11" s="257" t="s">
        <v>15</v>
      </c>
      <c r="AP11" s="114"/>
      <c r="AQ11" s="125"/>
    </row>
    <row r="12" spans="1:43" ht="15.75" hidden="1" thickBot="1" x14ac:dyDescent="0.3">
      <c r="A12" s="1052"/>
      <c r="B12" s="1053"/>
      <c r="C12" s="1053"/>
      <c r="D12" s="1053"/>
      <c r="E12" s="1053"/>
      <c r="F12" s="1053"/>
      <c r="G12" s="1053"/>
      <c r="H12" s="1053"/>
      <c r="I12" s="1049"/>
      <c r="J12" s="257"/>
      <c r="K12" s="257" t="s">
        <v>25</v>
      </c>
      <c r="L12" s="114"/>
      <c r="M12" s="181"/>
      <c r="N12" s="126"/>
      <c r="O12" s="1049"/>
      <c r="P12" s="257"/>
      <c r="Q12" s="257" t="s">
        <v>25</v>
      </c>
      <c r="R12" s="114"/>
      <c r="S12" s="127"/>
      <c r="T12" s="126"/>
      <c r="U12" s="1049"/>
      <c r="V12" s="257"/>
      <c r="W12" s="257" t="s">
        <v>25</v>
      </c>
      <c r="X12" s="114"/>
      <c r="Y12" s="128"/>
      <c r="Z12" s="126"/>
      <c r="AA12" s="1049"/>
      <c r="AB12" s="257"/>
      <c r="AC12" s="257" t="s">
        <v>25</v>
      </c>
      <c r="AD12" s="114"/>
      <c r="AE12" s="128"/>
      <c r="AF12" s="126"/>
      <c r="AG12" s="1049"/>
      <c r="AH12" s="257"/>
      <c r="AI12" s="257" t="s">
        <v>25</v>
      </c>
      <c r="AJ12" s="114"/>
      <c r="AK12" s="128"/>
      <c r="AL12" s="126"/>
      <c r="AM12" s="1049"/>
      <c r="AN12" s="257"/>
      <c r="AO12" s="257" t="s">
        <v>25</v>
      </c>
      <c r="AP12" s="114"/>
      <c r="AQ12" s="125"/>
    </row>
    <row r="13" spans="1:43" ht="15.75" hidden="1" thickBot="1" x14ac:dyDescent="0.3">
      <c r="A13" s="1052"/>
      <c r="B13" s="1053"/>
      <c r="C13" s="1053"/>
      <c r="D13" s="1053"/>
      <c r="E13" s="1053"/>
      <c r="F13" s="1053"/>
      <c r="G13" s="1053"/>
      <c r="H13" s="1053"/>
      <c r="I13" s="1048" t="s">
        <v>26</v>
      </c>
      <c r="J13" s="257"/>
      <c r="K13" s="257" t="s">
        <v>15</v>
      </c>
      <c r="L13" s="114"/>
      <c r="M13" s="181"/>
      <c r="N13" s="126"/>
      <c r="O13" s="1048" t="s">
        <v>26</v>
      </c>
      <c r="P13" s="257"/>
      <c r="Q13" s="257" t="s">
        <v>15</v>
      </c>
      <c r="R13" s="114"/>
      <c r="S13" s="127"/>
      <c r="T13" s="126"/>
      <c r="U13" s="1048" t="s">
        <v>26</v>
      </c>
      <c r="V13" s="257"/>
      <c r="W13" s="257" t="s">
        <v>15</v>
      </c>
      <c r="X13" s="114"/>
      <c r="Y13" s="128"/>
      <c r="Z13" s="126"/>
      <c r="AA13" s="1048" t="s">
        <v>26</v>
      </c>
      <c r="AB13" s="257"/>
      <c r="AC13" s="257" t="s">
        <v>15</v>
      </c>
      <c r="AD13" s="114"/>
      <c r="AE13" s="128"/>
      <c r="AF13" s="126"/>
      <c r="AG13" s="1048" t="s">
        <v>26</v>
      </c>
      <c r="AH13" s="257"/>
      <c r="AI13" s="257" t="s">
        <v>15</v>
      </c>
      <c r="AJ13" s="114"/>
      <c r="AK13" s="128"/>
      <c r="AL13" s="126"/>
      <c r="AM13" s="1048" t="s">
        <v>26</v>
      </c>
      <c r="AN13" s="257"/>
      <c r="AO13" s="257" t="s">
        <v>15</v>
      </c>
      <c r="AP13" s="114"/>
      <c r="AQ13" s="125"/>
    </row>
    <row r="14" spans="1:43" ht="15.75" hidden="1" thickBot="1" x14ac:dyDescent="0.3">
      <c r="A14" s="1052"/>
      <c r="B14" s="1053"/>
      <c r="C14" s="1053"/>
      <c r="D14" s="1053"/>
      <c r="E14" s="1053"/>
      <c r="F14" s="1053"/>
      <c r="G14" s="1053"/>
      <c r="H14" s="1053"/>
      <c r="I14" s="1049"/>
      <c r="J14" s="257"/>
      <c r="K14" s="257" t="s">
        <v>25</v>
      </c>
      <c r="L14" s="114"/>
      <c r="M14" s="181"/>
      <c r="N14" s="126"/>
      <c r="O14" s="1049"/>
      <c r="P14" s="257"/>
      <c r="Q14" s="257" t="s">
        <v>25</v>
      </c>
      <c r="R14" s="114"/>
      <c r="S14" s="127"/>
      <c r="T14" s="126"/>
      <c r="U14" s="1049"/>
      <c r="V14" s="257"/>
      <c r="W14" s="257" t="s">
        <v>25</v>
      </c>
      <c r="X14" s="114"/>
      <c r="Y14" s="128"/>
      <c r="Z14" s="126"/>
      <c r="AA14" s="1049"/>
      <c r="AB14" s="257"/>
      <c r="AC14" s="257" t="s">
        <v>25</v>
      </c>
      <c r="AD14" s="114"/>
      <c r="AE14" s="128"/>
      <c r="AF14" s="126"/>
      <c r="AG14" s="1049"/>
      <c r="AH14" s="257"/>
      <c r="AI14" s="257" t="s">
        <v>25</v>
      </c>
      <c r="AJ14" s="114"/>
      <c r="AK14" s="128"/>
      <c r="AL14" s="126"/>
      <c r="AM14" s="1049"/>
      <c r="AN14" s="257"/>
      <c r="AO14" s="257" t="s">
        <v>25</v>
      </c>
      <c r="AP14" s="114"/>
      <c r="AQ14" s="125"/>
    </row>
    <row r="15" spans="1:43" ht="15.75" hidden="1" thickBot="1" x14ac:dyDescent="0.3">
      <c r="A15" s="1052"/>
      <c r="B15" s="1053"/>
      <c r="C15" s="1053"/>
      <c r="D15" s="1053"/>
      <c r="E15" s="1053"/>
      <c r="F15" s="1053"/>
      <c r="G15" s="1053"/>
      <c r="H15" s="1053"/>
      <c r="I15" s="1048" t="s">
        <v>27</v>
      </c>
      <c r="J15" s="257"/>
      <c r="K15" s="257" t="s">
        <v>15</v>
      </c>
      <c r="L15" s="114"/>
      <c r="M15" s="181"/>
      <c r="N15" s="126"/>
      <c r="O15" s="1048" t="s">
        <v>27</v>
      </c>
      <c r="P15" s="257"/>
      <c r="Q15" s="257" t="s">
        <v>15</v>
      </c>
      <c r="R15" s="114"/>
      <c r="S15" s="127"/>
      <c r="T15" s="126"/>
      <c r="U15" s="1048" t="s">
        <v>27</v>
      </c>
      <c r="V15" s="257"/>
      <c r="W15" s="257" t="s">
        <v>15</v>
      </c>
      <c r="X15" s="114"/>
      <c r="Y15" s="128"/>
      <c r="Z15" s="126"/>
      <c r="AA15" s="1048" t="s">
        <v>27</v>
      </c>
      <c r="AB15" s="257"/>
      <c r="AC15" s="257" t="s">
        <v>15</v>
      </c>
      <c r="AD15" s="114"/>
      <c r="AE15" s="128"/>
      <c r="AF15" s="126"/>
      <c r="AG15" s="1048" t="s">
        <v>27</v>
      </c>
      <c r="AH15" s="257"/>
      <c r="AI15" s="257" t="s">
        <v>15</v>
      </c>
      <c r="AJ15" s="114"/>
      <c r="AK15" s="128"/>
      <c r="AL15" s="126"/>
      <c r="AM15" s="1048" t="s">
        <v>27</v>
      </c>
      <c r="AN15" s="257"/>
      <c r="AO15" s="257" t="s">
        <v>15</v>
      </c>
      <c r="AP15" s="114"/>
      <c r="AQ15" s="125"/>
    </row>
    <row r="16" spans="1:43" ht="15.75" hidden="1" thickBot="1" x14ac:dyDescent="0.3">
      <c r="A16" s="1052"/>
      <c r="B16" s="1053"/>
      <c r="C16" s="1053"/>
      <c r="D16" s="1053"/>
      <c r="E16" s="1053"/>
      <c r="F16" s="1053"/>
      <c r="G16" s="1053"/>
      <c r="H16" s="1053"/>
      <c r="I16" s="1049"/>
      <c r="J16" s="257"/>
      <c r="K16" s="257" t="s">
        <v>25</v>
      </c>
      <c r="L16" s="114"/>
      <c r="M16" s="181"/>
      <c r="N16" s="126"/>
      <c r="O16" s="1049"/>
      <c r="P16" s="257"/>
      <c r="Q16" s="257" t="s">
        <v>25</v>
      </c>
      <c r="R16" s="114"/>
      <c r="S16" s="127"/>
      <c r="T16" s="126"/>
      <c r="U16" s="1049"/>
      <c r="V16" s="257"/>
      <c r="W16" s="257" t="s">
        <v>25</v>
      </c>
      <c r="X16" s="114"/>
      <c r="Y16" s="128"/>
      <c r="Z16" s="126"/>
      <c r="AA16" s="1049"/>
      <c r="AB16" s="257"/>
      <c r="AC16" s="257" t="s">
        <v>25</v>
      </c>
      <c r="AD16" s="114"/>
      <c r="AE16" s="128"/>
      <c r="AF16" s="126"/>
      <c r="AG16" s="1049"/>
      <c r="AH16" s="257"/>
      <c r="AI16" s="257" t="s">
        <v>25</v>
      </c>
      <c r="AJ16" s="114"/>
      <c r="AK16" s="128"/>
      <c r="AL16" s="126"/>
      <c r="AM16" s="1049"/>
      <c r="AN16" s="257"/>
      <c r="AO16" s="257" t="s">
        <v>25</v>
      </c>
      <c r="AP16" s="114"/>
      <c r="AQ16" s="125"/>
    </row>
    <row r="17" spans="1:43" ht="15.75" hidden="1" thickBot="1" x14ac:dyDescent="0.3">
      <c r="A17" s="1052"/>
      <c r="B17" s="1053"/>
      <c r="C17" s="1053"/>
      <c r="D17" s="1053"/>
      <c r="E17" s="1053"/>
      <c r="F17" s="1053"/>
      <c r="G17" s="1053"/>
      <c r="H17" s="1053"/>
      <c r="I17" s="1048" t="s">
        <v>28</v>
      </c>
      <c r="J17" s="257"/>
      <c r="K17" s="257" t="s">
        <v>15</v>
      </c>
      <c r="L17" s="114"/>
      <c r="M17" s="181"/>
      <c r="N17" s="126"/>
      <c r="O17" s="1048" t="s">
        <v>28</v>
      </c>
      <c r="P17" s="257"/>
      <c r="Q17" s="257" t="s">
        <v>15</v>
      </c>
      <c r="R17" s="114"/>
      <c r="S17" s="127"/>
      <c r="T17" s="126"/>
      <c r="U17" s="1048" t="s">
        <v>28</v>
      </c>
      <c r="V17" s="257"/>
      <c r="W17" s="257" t="s">
        <v>15</v>
      </c>
      <c r="X17" s="114"/>
      <c r="Y17" s="128"/>
      <c r="Z17" s="126"/>
      <c r="AA17" s="1048" t="s">
        <v>28</v>
      </c>
      <c r="AB17" s="257"/>
      <c r="AC17" s="257" t="s">
        <v>15</v>
      </c>
      <c r="AD17" s="114"/>
      <c r="AE17" s="128"/>
      <c r="AF17" s="126"/>
      <c r="AG17" s="1048" t="s">
        <v>28</v>
      </c>
      <c r="AH17" s="257"/>
      <c r="AI17" s="257" t="s">
        <v>15</v>
      </c>
      <c r="AJ17" s="114"/>
      <c r="AK17" s="128"/>
      <c r="AL17" s="126"/>
      <c r="AM17" s="1048" t="s">
        <v>28</v>
      </c>
      <c r="AN17" s="257"/>
      <c r="AO17" s="257" t="s">
        <v>15</v>
      </c>
      <c r="AP17" s="114"/>
      <c r="AQ17" s="125"/>
    </row>
    <row r="18" spans="1:43" ht="15.75" hidden="1" thickBot="1" x14ac:dyDescent="0.3">
      <c r="A18" s="1052"/>
      <c r="B18" s="1053"/>
      <c r="C18" s="1053"/>
      <c r="D18" s="1053"/>
      <c r="E18" s="1053"/>
      <c r="F18" s="1053"/>
      <c r="G18" s="1053"/>
      <c r="H18" s="1053"/>
      <c r="I18" s="1049"/>
      <c r="J18" s="257"/>
      <c r="K18" s="257" t="s">
        <v>25</v>
      </c>
      <c r="L18" s="114"/>
      <c r="M18" s="181"/>
      <c r="N18" s="126"/>
      <c r="O18" s="1049"/>
      <c r="P18" s="257"/>
      <c r="Q18" s="257" t="s">
        <v>25</v>
      </c>
      <c r="R18" s="114"/>
      <c r="S18" s="127"/>
      <c r="T18" s="126"/>
      <c r="U18" s="1049"/>
      <c r="V18" s="257"/>
      <c r="W18" s="257" t="s">
        <v>25</v>
      </c>
      <c r="X18" s="114"/>
      <c r="Y18" s="128"/>
      <c r="Z18" s="126"/>
      <c r="AA18" s="1049"/>
      <c r="AB18" s="257"/>
      <c r="AC18" s="257" t="s">
        <v>25</v>
      </c>
      <c r="AD18" s="114"/>
      <c r="AE18" s="128"/>
      <c r="AF18" s="126"/>
      <c r="AG18" s="1049"/>
      <c r="AH18" s="257"/>
      <c r="AI18" s="257" t="s">
        <v>25</v>
      </c>
      <c r="AJ18" s="114"/>
      <c r="AK18" s="128"/>
      <c r="AL18" s="126"/>
      <c r="AM18" s="1049"/>
      <c r="AN18" s="257"/>
      <c r="AO18" s="257" t="s">
        <v>25</v>
      </c>
      <c r="AP18" s="114"/>
      <c r="AQ18" s="125"/>
    </row>
    <row r="19" spans="1:43" ht="15.75" hidden="1" thickBot="1" x14ac:dyDescent="0.3">
      <c r="A19" s="1052"/>
      <c r="B19" s="1053"/>
      <c r="C19" s="1053"/>
      <c r="D19" s="1053"/>
      <c r="E19" s="1053"/>
      <c r="F19" s="1053"/>
      <c r="G19" s="1053"/>
      <c r="H19" s="1053"/>
      <c r="I19" s="1048" t="s">
        <v>29</v>
      </c>
      <c r="J19" s="257"/>
      <c r="K19" s="257" t="s">
        <v>25</v>
      </c>
      <c r="L19" s="1057"/>
      <c r="M19" s="181"/>
      <c r="N19" s="126"/>
      <c r="O19" s="1048" t="s">
        <v>29</v>
      </c>
      <c r="P19" s="257"/>
      <c r="Q19" s="257" t="s">
        <v>25</v>
      </c>
      <c r="R19" s="1057"/>
      <c r="S19" s="127"/>
      <c r="T19" s="126"/>
      <c r="U19" s="1056" t="s">
        <v>29</v>
      </c>
      <c r="V19" s="257"/>
      <c r="W19" s="257" t="s">
        <v>25</v>
      </c>
      <c r="X19" s="1057"/>
      <c r="Y19" s="128"/>
      <c r="Z19" s="126"/>
      <c r="AA19" s="1056" t="s">
        <v>29</v>
      </c>
      <c r="AB19" s="257"/>
      <c r="AC19" s="257" t="s">
        <v>25</v>
      </c>
      <c r="AD19" s="1057"/>
      <c r="AE19" s="128"/>
      <c r="AF19" s="126"/>
      <c r="AG19" s="1056" t="s">
        <v>29</v>
      </c>
      <c r="AH19" s="257"/>
      <c r="AI19" s="257" t="s">
        <v>25</v>
      </c>
      <c r="AJ19" s="1057"/>
      <c r="AK19" s="128"/>
      <c r="AL19" s="126"/>
      <c r="AM19" s="1056" t="s">
        <v>29</v>
      </c>
      <c r="AN19" s="257"/>
      <c r="AO19" s="257" t="s">
        <v>25</v>
      </c>
      <c r="AP19" s="1057"/>
      <c r="AQ19" s="125"/>
    </row>
    <row r="20" spans="1:43" ht="15.75" hidden="1" thickBot="1" x14ac:dyDescent="0.3">
      <c r="A20" s="1052"/>
      <c r="B20" s="1053"/>
      <c r="C20" s="1053"/>
      <c r="D20" s="1053"/>
      <c r="E20" s="1053"/>
      <c r="F20" s="1053"/>
      <c r="G20" s="1053"/>
      <c r="H20" s="1053"/>
      <c r="I20" s="1049"/>
      <c r="J20" s="257"/>
      <c r="K20" s="257" t="s">
        <v>15</v>
      </c>
      <c r="L20" s="1058"/>
      <c r="M20" s="181"/>
      <c r="N20" s="126"/>
      <c r="O20" s="1049"/>
      <c r="P20" s="257"/>
      <c r="Q20" s="257" t="s">
        <v>15</v>
      </c>
      <c r="R20" s="1058"/>
      <c r="S20" s="127"/>
      <c r="T20" s="126"/>
      <c r="U20" s="797"/>
      <c r="V20" s="257"/>
      <c r="W20" s="257" t="s">
        <v>15</v>
      </c>
      <c r="X20" s="1058"/>
      <c r="Y20" s="128"/>
      <c r="Z20" s="126"/>
      <c r="AA20" s="797"/>
      <c r="AB20" s="257"/>
      <c r="AC20" s="257" t="s">
        <v>15</v>
      </c>
      <c r="AD20" s="1058"/>
      <c r="AE20" s="128"/>
      <c r="AF20" s="126"/>
      <c r="AG20" s="797"/>
      <c r="AH20" s="257"/>
      <c r="AI20" s="257" t="s">
        <v>15</v>
      </c>
      <c r="AJ20" s="1058"/>
      <c r="AK20" s="128"/>
      <c r="AL20" s="126"/>
      <c r="AM20" s="797"/>
      <c r="AN20" s="257"/>
      <c r="AO20" s="257" t="s">
        <v>15</v>
      </c>
      <c r="AP20" s="1058"/>
      <c r="AQ20" s="125"/>
    </row>
    <row r="21" spans="1:43" ht="43.5" hidden="1" thickBot="1" x14ac:dyDescent="0.3">
      <c r="A21" s="1052"/>
      <c r="B21" s="1053"/>
      <c r="C21" s="1053"/>
      <c r="D21" s="1053"/>
      <c r="E21" s="1053"/>
      <c r="F21" s="1053"/>
      <c r="G21" s="1053"/>
      <c r="H21" s="1053"/>
      <c r="I21" s="180" t="s">
        <v>30</v>
      </c>
      <c r="J21" s="257"/>
      <c r="K21" s="257" t="s">
        <v>31</v>
      </c>
      <c r="L21" s="114"/>
      <c r="M21" s="181"/>
      <c r="N21" s="126"/>
      <c r="O21" s="180" t="s">
        <v>30</v>
      </c>
      <c r="P21" s="257"/>
      <c r="Q21" s="257" t="s">
        <v>31</v>
      </c>
      <c r="R21" s="114"/>
      <c r="S21" s="127"/>
      <c r="T21" s="126"/>
      <c r="U21" s="180" t="s">
        <v>30</v>
      </c>
      <c r="V21" s="257"/>
      <c r="W21" s="257" t="s">
        <v>31</v>
      </c>
      <c r="X21" s="114"/>
      <c r="Y21" s="128"/>
      <c r="Z21" s="126"/>
      <c r="AA21" s="180" t="s">
        <v>30</v>
      </c>
      <c r="AB21" s="257"/>
      <c r="AC21" s="257" t="s">
        <v>31</v>
      </c>
      <c r="AD21" s="114"/>
      <c r="AE21" s="128"/>
      <c r="AF21" s="126"/>
      <c r="AG21" s="180" t="s">
        <v>30</v>
      </c>
      <c r="AH21" s="257"/>
      <c r="AI21" s="257" t="s">
        <v>31</v>
      </c>
      <c r="AJ21" s="114"/>
      <c r="AK21" s="128"/>
      <c r="AL21" s="126"/>
      <c r="AM21" s="180" t="s">
        <v>30</v>
      </c>
      <c r="AN21" s="257"/>
      <c r="AO21" s="257" t="s">
        <v>31</v>
      </c>
      <c r="AP21" s="114"/>
      <c r="AQ21" s="125"/>
    </row>
    <row r="22" spans="1:43" ht="29.25" hidden="1" thickBot="1" x14ac:dyDescent="0.3">
      <c r="A22" s="1052"/>
      <c r="B22" s="1053"/>
      <c r="C22" s="1053"/>
      <c r="D22" s="1053"/>
      <c r="E22" s="1053"/>
      <c r="F22" s="1053"/>
      <c r="G22" s="1053"/>
      <c r="H22" s="1053"/>
      <c r="I22" s="180" t="s">
        <v>32</v>
      </c>
      <c r="J22" s="257"/>
      <c r="K22" s="257" t="s">
        <v>31</v>
      </c>
      <c r="L22" s="114"/>
      <c r="M22" s="181"/>
      <c r="N22" s="126"/>
      <c r="O22" s="180" t="s">
        <v>32</v>
      </c>
      <c r="P22" s="257"/>
      <c r="Q22" s="257" t="s">
        <v>31</v>
      </c>
      <c r="R22" s="114"/>
      <c r="S22" s="127"/>
      <c r="T22" s="126"/>
      <c r="U22" s="180" t="s">
        <v>32</v>
      </c>
      <c r="V22" s="257"/>
      <c r="W22" s="257" t="s">
        <v>31</v>
      </c>
      <c r="X22" s="114"/>
      <c r="Y22" s="128"/>
      <c r="Z22" s="126"/>
      <c r="AA22" s="180" t="s">
        <v>32</v>
      </c>
      <c r="AB22" s="257"/>
      <c r="AC22" s="257" t="s">
        <v>31</v>
      </c>
      <c r="AD22" s="114"/>
      <c r="AE22" s="128"/>
      <c r="AF22" s="126"/>
      <c r="AG22" s="180" t="s">
        <v>32</v>
      </c>
      <c r="AH22" s="257"/>
      <c r="AI22" s="257" t="s">
        <v>31</v>
      </c>
      <c r="AJ22" s="114"/>
      <c r="AK22" s="128"/>
      <c r="AL22" s="126"/>
      <c r="AM22" s="180" t="s">
        <v>32</v>
      </c>
      <c r="AN22" s="257"/>
      <c r="AO22" s="257" t="s">
        <v>31</v>
      </c>
      <c r="AP22" s="114"/>
      <c r="AQ22" s="125"/>
    </row>
    <row r="23" spans="1:43" ht="43.5" hidden="1" thickBot="1" x14ac:dyDescent="0.3">
      <c r="A23" s="1052"/>
      <c r="B23" s="1053"/>
      <c r="C23" s="1053"/>
      <c r="D23" s="1053"/>
      <c r="E23" s="1053"/>
      <c r="F23" s="1053"/>
      <c r="G23" s="1053"/>
      <c r="H23" s="1053"/>
      <c r="I23" s="180" t="s">
        <v>33</v>
      </c>
      <c r="J23" s="257"/>
      <c r="K23" s="257" t="s">
        <v>34</v>
      </c>
      <c r="L23" s="114"/>
      <c r="M23" s="181"/>
      <c r="N23" s="126"/>
      <c r="O23" s="180" t="s">
        <v>33</v>
      </c>
      <c r="P23" s="257"/>
      <c r="Q23" s="257" t="s">
        <v>34</v>
      </c>
      <c r="R23" s="114"/>
      <c r="S23" s="127"/>
      <c r="T23" s="126"/>
      <c r="U23" s="180" t="s">
        <v>33</v>
      </c>
      <c r="V23" s="257"/>
      <c r="W23" s="257" t="s">
        <v>34</v>
      </c>
      <c r="X23" s="114"/>
      <c r="Y23" s="128"/>
      <c r="Z23" s="126"/>
      <c r="AA23" s="180" t="s">
        <v>33</v>
      </c>
      <c r="AB23" s="257"/>
      <c r="AC23" s="257" t="s">
        <v>34</v>
      </c>
      <c r="AD23" s="114"/>
      <c r="AE23" s="128"/>
      <c r="AF23" s="126"/>
      <c r="AG23" s="180" t="s">
        <v>33</v>
      </c>
      <c r="AH23" s="257"/>
      <c r="AI23" s="257" t="s">
        <v>34</v>
      </c>
      <c r="AJ23" s="114"/>
      <c r="AK23" s="128"/>
      <c r="AL23" s="126"/>
      <c r="AM23" s="180" t="s">
        <v>33</v>
      </c>
      <c r="AN23" s="257"/>
      <c r="AO23" s="257" t="s">
        <v>34</v>
      </c>
      <c r="AP23" s="114"/>
      <c r="AQ23" s="125"/>
    </row>
    <row r="24" spans="1:43" ht="15.75" hidden="1" thickBot="1" x14ac:dyDescent="0.3">
      <c r="A24" s="1052"/>
      <c r="B24" s="1053"/>
      <c r="C24" s="1053"/>
      <c r="D24" s="1053"/>
      <c r="E24" s="1053"/>
      <c r="F24" s="1053"/>
      <c r="G24" s="1053"/>
      <c r="H24" s="1053"/>
      <c r="I24" s="180" t="s">
        <v>35</v>
      </c>
      <c r="J24" s="257"/>
      <c r="K24" s="257" t="s">
        <v>25</v>
      </c>
      <c r="L24" s="114"/>
      <c r="M24" s="181"/>
      <c r="N24" s="126"/>
      <c r="O24" s="180" t="s">
        <v>35</v>
      </c>
      <c r="P24" s="257"/>
      <c r="Q24" s="257" t="s">
        <v>25</v>
      </c>
      <c r="R24" s="114"/>
      <c r="S24" s="127"/>
      <c r="T24" s="126"/>
      <c r="U24" s="180" t="s">
        <v>35</v>
      </c>
      <c r="V24" s="257"/>
      <c r="W24" s="257" t="s">
        <v>25</v>
      </c>
      <c r="X24" s="114"/>
      <c r="Y24" s="128"/>
      <c r="Z24" s="126"/>
      <c r="AA24" s="180" t="s">
        <v>35</v>
      </c>
      <c r="AB24" s="257"/>
      <c r="AC24" s="257" t="s">
        <v>25</v>
      </c>
      <c r="AD24" s="114"/>
      <c r="AE24" s="128"/>
      <c r="AF24" s="126"/>
      <c r="AG24" s="180" t="s">
        <v>35</v>
      </c>
      <c r="AH24" s="257"/>
      <c r="AI24" s="257" t="s">
        <v>25</v>
      </c>
      <c r="AJ24" s="114"/>
      <c r="AK24" s="128"/>
      <c r="AL24" s="126"/>
      <c r="AM24" s="180" t="s">
        <v>35</v>
      </c>
      <c r="AN24" s="257"/>
      <c r="AO24" s="257" t="s">
        <v>25</v>
      </c>
      <c r="AP24" s="114"/>
      <c r="AQ24" s="125"/>
    </row>
    <row r="25" spans="1:43" ht="29.25" hidden="1" thickBot="1" x14ac:dyDescent="0.3">
      <c r="A25" s="1052"/>
      <c r="B25" s="1053"/>
      <c r="C25" s="1053"/>
      <c r="D25" s="1053"/>
      <c r="E25" s="1053"/>
      <c r="F25" s="1053"/>
      <c r="G25" s="1053"/>
      <c r="H25" s="1053"/>
      <c r="I25" s="180" t="s">
        <v>36</v>
      </c>
      <c r="J25" s="257"/>
      <c r="K25" s="257"/>
      <c r="L25" s="114"/>
      <c r="M25" s="181"/>
      <c r="N25" s="126"/>
      <c r="O25" s="180" t="s">
        <v>36</v>
      </c>
      <c r="P25" s="257"/>
      <c r="Q25" s="257"/>
      <c r="R25" s="114"/>
      <c r="S25" s="127"/>
      <c r="T25" s="126"/>
      <c r="U25" s="180" t="s">
        <v>36</v>
      </c>
      <c r="V25" s="257"/>
      <c r="W25" s="257"/>
      <c r="X25" s="114"/>
      <c r="Y25" s="128"/>
      <c r="Z25" s="126"/>
      <c r="AA25" s="180" t="s">
        <v>36</v>
      </c>
      <c r="AB25" s="257"/>
      <c r="AC25" s="257"/>
      <c r="AD25" s="114"/>
      <c r="AE25" s="128"/>
      <c r="AF25" s="126"/>
      <c r="AG25" s="180" t="s">
        <v>36</v>
      </c>
      <c r="AH25" s="257"/>
      <c r="AI25" s="257"/>
      <c r="AJ25" s="114"/>
      <c r="AK25" s="128"/>
      <c r="AL25" s="126"/>
      <c r="AM25" s="180" t="s">
        <v>36</v>
      </c>
      <c r="AN25" s="257"/>
      <c r="AO25" s="257"/>
      <c r="AP25" s="114"/>
      <c r="AQ25" s="125"/>
    </row>
    <row r="26" spans="1:43" ht="50.25" hidden="1" customHeight="1" x14ac:dyDescent="0.25">
      <c r="A26" s="1052"/>
      <c r="B26" s="1053"/>
      <c r="C26" s="1053"/>
      <c r="D26" s="1053"/>
      <c r="E26" s="1053"/>
      <c r="F26" s="1053"/>
      <c r="G26" s="1053"/>
      <c r="H26" s="1053"/>
      <c r="I26" s="180" t="s">
        <v>37</v>
      </c>
      <c r="J26" s="257"/>
      <c r="K26" s="257" t="s">
        <v>34</v>
      </c>
      <c r="L26" s="114"/>
      <c r="M26" s="181"/>
      <c r="N26" s="129"/>
      <c r="O26" s="180" t="s">
        <v>37</v>
      </c>
      <c r="P26" s="257"/>
      <c r="Q26" s="257" t="s">
        <v>34</v>
      </c>
      <c r="R26" s="114"/>
      <c r="S26" s="129"/>
      <c r="T26" s="129"/>
      <c r="U26" s="180" t="s">
        <v>37</v>
      </c>
      <c r="V26" s="257"/>
      <c r="W26" s="257" t="s">
        <v>34</v>
      </c>
      <c r="X26" s="114"/>
      <c r="Y26" s="129"/>
      <c r="Z26" s="129"/>
      <c r="AA26" s="180" t="s">
        <v>37</v>
      </c>
      <c r="AB26" s="257"/>
      <c r="AC26" s="257" t="s">
        <v>34</v>
      </c>
      <c r="AD26" s="114"/>
      <c r="AE26" s="129"/>
      <c r="AF26" s="129"/>
      <c r="AG26" s="180" t="s">
        <v>37</v>
      </c>
      <c r="AH26" s="257"/>
      <c r="AI26" s="257" t="s">
        <v>34</v>
      </c>
      <c r="AJ26" s="114"/>
      <c r="AK26" s="129"/>
      <c r="AL26" s="129"/>
      <c r="AM26" s="180" t="s">
        <v>37</v>
      </c>
      <c r="AN26" s="257"/>
      <c r="AO26" s="257" t="s">
        <v>34</v>
      </c>
      <c r="AP26" s="114"/>
      <c r="AQ26" s="125"/>
    </row>
    <row r="27" spans="1:43" ht="15.75" hidden="1" thickBot="1" x14ac:dyDescent="0.3">
      <c r="A27" s="1054"/>
      <c r="B27" s="1055"/>
      <c r="C27" s="1055"/>
      <c r="D27" s="1055"/>
      <c r="E27" s="1055"/>
      <c r="F27" s="1055"/>
      <c r="G27" s="1055"/>
      <c r="H27" s="1055"/>
      <c r="I27" s="180" t="s">
        <v>38</v>
      </c>
      <c r="J27" s="257"/>
      <c r="K27" s="257"/>
      <c r="L27" s="114"/>
      <c r="M27" s="181"/>
      <c r="N27" s="129"/>
      <c r="O27" s="180" t="s">
        <v>38</v>
      </c>
      <c r="P27" s="257"/>
      <c r="Q27" s="257"/>
      <c r="R27" s="114"/>
      <c r="S27" s="129"/>
      <c r="T27" s="129"/>
      <c r="U27" s="180" t="s">
        <v>38</v>
      </c>
      <c r="V27" s="257"/>
      <c r="W27" s="257"/>
      <c r="X27" s="114"/>
      <c r="Y27" s="129"/>
      <c r="Z27" s="129"/>
      <c r="AA27" s="180" t="s">
        <v>38</v>
      </c>
      <c r="AB27" s="257"/>
      <c r="AC27" s="257"/>
      <c r="AD27" s="114"/>
      <c r="AE27" s="129"/>
      <c r="AF27" s="129"/>
      <c r="AG27" s="180" t="s">
        <v>38</v>
      </c>
      <c r="AH27" s="257"/>
      <c r="AI27" s="257"/>
      <c r="AJ27" s="114"/>
      <c r="AK27" s="129"/>
      <c r="AL27" s="129"/>
      <c r="AM27" s="180" t="s">
        <v>38</v>
      </c>
      <c r="AN27" s="257"/>
      <c r="AO27" s="257"/>
      <c r="AP27" s="114"/>
      <c r="AQ27" s="125"/>
    </row>
    <row r="28" spans="1:43" ht="16.5" hidden="1" thickBot="1" x14ac:dyDescent="0.25">
      <c r="A28" s="1059" t="s">
        <v>39</v>
      </c>
      <c r="B28" s="1060"/>
      <c r="C28" s="1060"/>
      <c r="D28" s="1060"/>
      <c r="E28" s="1060"/>
      <c r="F28" s="1060"/>
      <c r="G28" s="1060"/>
      <c r="H28" s="1060"/>
      <c r="I28" s="1060"/>
      <c r="J28" s="1060"/>
      <c r="K28" s="1060"/>
      <c r="L28" s="1060"/>
      <c r="M28" s="1060"/>
      <c r="N28" s="1060"/>
      <c r="O28" s="1060"/>
      <c r="P28" s="1060"/>
      <c r="Q28" s="1060"/>
      <c r="R28" s="1060"/>
      <c r="S28" s="1060"/>
      <c r="T28" s="1060"/>
      <c r="U28" s="1060"/>
      <c r="V28" s="1060"/>
      <c r="W28" s="1060"/>
      <c r="X28" s="1060"/>
      <c r="Y28" s="1060"/>
      <c r="Z28" s="1060"/>
      <c r="AA28" s="1060"/>
      <c r="AB28" s="1060"/>
      <c r="AC28" s="1060"/>
      <c r="AD28" s="1060"/>
      <c r="AE28" s="1060"/>
      <c r="AF28" s="1060"/>
      <c r="AG28" s="1060"/>
      <c r="AH28" s="1060"/>
      <c r="AI28" s="1060"/>
      <c r="AJ28" s="1060"/>
      <c r="AK28" s="1060"/>
      <c r="AL28" s="1060"/>
      <c r="AM28" s="1060"/>
      <c r="AN28" s="1060"/>
      <c r="AO28" s="1060"/>
      <c r="AP28" s="1060"/>
      <c r="AQ28" s="1061"/>
    </row>
    <row r="29" spans="1:43" ht="15" hidden="1" customHeight="1" x14ac:dyDescent="0.25">
      <c r="A29" s="1062" t="s">
        <v>40</v>
      </c>
      <c r="B29" s="1063"/>
      <c r="C29" s="1063"/>
      <c r="D29" s="1063"/>
      <c r="E29" s="1063"/>
      <c r="F29" s="1063"/>
      <c r="G29" s="1063"/>
      <c r="H29" s="1063"/>
      <c r="I29" s="1063"/>
      <c r="J29" s="1063"/>
      <c r="K29" s="1063"/>
      <c r="L29" s="1063"/>
      <c r="M29" s="1063"/>
      <c r="N29" s="1063"/>
      <c r="O29" s="1063"/>
      <c r="P29" s="1063"/>
      <c r="Q29" s="1063"/>
      <c r="R29" s="1063"/>
      <c r="S29" s="1063"/>
      <c r="T29" s="1063"/>
      <c r="U29" s="1063"/>
      <c r="V29" s="1063"/>
      <c r="W29" s="1063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3"/>
      <c r="AK29" s="1063"/>
      <c r="AL29" s="1063"/>
      <c r="AM29" s="1063"/>
      <c r="AN29" s="1063"/>
      <c r="AO29" s="1063"/>
      <c r="AP29" s="1063"/>
      <c r="AQ29" s="130"/>
    </row>
    <row r="30" spans="1:43" ht="15.75" hidden="1" thickBot="1" x14ac:dyDescent="0.3">
      <c r="A30" s="247">
        <v>1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114"/>
      <c r="M30" s="257"/>
      <c r="N30" s="257"/>
      <c r="O30" s="257"/>
      <c r="P30" s="257"/>
      <c r="Q30" s="257"/>
      <c r="R30" s="115"/>
      <c r="S30" s="256"/>
      <c r="T30" s="257"/>
      <c r="U30" s="257"/>
      <c r="V30" s="257"/>
      <c r="W30" s="257"/>
      <c r="X30" s="114"/>
      <c r="Y30" s="257"/>
      <c r="Z30" s="257"/>
      <c r="AA30" s="257"/>
      <c r="AB30" s="257"/>
      <c r="AC30" s="257"/>
      <c r="AD30" s="114"/>
      <c r="AE30" s="257"/>
      <c r="AF30" s="257"/>
      <c r="AG30" s="257"/>
      <c r="AH30" s="257"/>
      <c r="AI30" s="257"/>
      <c r="AJ30" s="114"/>
      <c r="AK30" s="257"/>
      <c r="AL30" s="257"/>
      <c r="AM30" s="257"/>
      <c r="AN30" s="257"/>
      <c r="AO30" s="257"/>
      <c r="AP30" s="115"/>
      <c r="AQ30" s="130"/>
    </row>
    <row r="31" spans="1:43" ht="15.75" hidden="1" thickBot="1" x14ac:dyDescent="0.3">
      <c r="A31" s="247">
        <v>2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114"/>
      <c r="M31" s="257"/>
      <c r="N31" s="257"/>
      <c r="O31" s="257"/>
      <c r="P31" s="257"/>
      <c r="Q31" s="257"/>
      <c r="R31" s="115"/>
      <c r="S31" s="256"/>
      <c r="T31" s="257"/>
      <c r="U31" s="257"/>
      <c r="V31" s="257"/>
      <c r="W31" s="257"/>
      <c r="X31" s="114"/>
      <c r="Y31" s="257"/>
      <c r="Z31" s="257"/>
      <c r="AA31" s="257"/>
      <c r="AB31" s="257"/>
      <c r="AC31" s="257"/>
      <c r="AD31" s="114"/>
      <c r="AE31" s="257"/>
      <c r="AF31" s="257"/>
      <c r="AG31" s="257"/>
      <c r="AH31" s="257"/>
      <c r="AI31" s="257"/>
      <c r="AJ31" s="114"/>
      <c r="AK31" s="257"/>
      <c r="AL31" s="257"/>
      <c r="AM31" s="257"/>
      <c r="AN31" s="257"/>
      <c r="AO31" s="257"/>
      <c r="AP31" s="115"/>
      <c r="AQ31" s="130"/>
    </row>
    <row r="32" spans="1:43" ht="15.75" hidden="1" thickBot="1" x14ac:dyDescent="0.3">
      <c r="A32" s="247">
        <v>3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114"/>
      <c r="M32" s="257"/>
      <c r="N32" s="257"/>
      <c r="O32" s="257"/>
      <c r="P32" s="257"/>
      <c r="Q32" s="257"/>
      <c r="R32" s="115"/>
      <c r="S32" s="256"/>
      <c r="T32" s="257"/>
      <c r="U32" s="257"/>
      <c r="V32" s="257"/>
      <c r="W32" s="257"/>
      <c r="X32" s="114"/>
      <c r="Y32" s="257"/>
      <c r="Z32" s="257"/>
      <c r="AA32" s="257"/>
      <c r="AB32" s="257"/>
      <c r="AC32" s="257"/>
      <c r="AD32" s="114"/>
      <c r="AE32" s="257"/>
      <c r="AF32" s="257"/>
      <c r="AG32" s="257"/>
      <c r="AH32" s="257"/>
      <c r="AI32" s="257"/>
      <c r="AJ32" s="114"/>
      <c r="AK32" s="257"/>
      <c r="AL32" s="257"/>
      <c r="AM32" s="257"/>
      <c r="AN32" s="257"/>
      <c r="AO32" s="257"/>
      <c r="AP32" s="115"/>
      <c r="AQ32" s="130"/>
    </row>
    <row r="33" spans="1:43" ht="15" hidden="1" customHeight="1" x14ac:dyDescent="0.25">
      <c r="A33" s="1064" t="s">
        <v>41</v>
      </c>
      <c r="B33" s="1065"/>
      <c r="C33" s="1065"/>
      <c r="D33" s="1065"/>
      <c r="E33" s="180"/>
      <c r="F33" s="180"/>
      <c r="G33" s="257"/>
      <c r="H33" s="257"/>
      <c r="I33" s="180"/>
      <c r="J33" s="180"/>
      <c r="K33" s="180"/>
      <c r="L33" s="118"/>
      <c r="M33" s="180"/>
      <c r="N33" s="180"/>
      <c r="O33" s="180"/>
      <c r="P33" s="180"/>
      <c r="Q33" s="180"/>
      <c r="R33" s="118"/>
      <c r="S33" s="180"/>
      <c r="T33" s="180"/>
      <c r="U33" s="180"/>
      <c r="V33" s="180"/>
      <c r="W33" s="180"/>
      <c r="X33" s="118"/>
      <c r="Y33" s="180"/>
      <c r="Z33" s="180"/>
      <c r="AA33" s="180"/>
      <c r="AB33" s="180"/>
      <c r="AC33" s="180"/>
      <c r="AD33" s="118"/>
      <c r="AE33" s="180"/>
      <c r="AF33" s="180"/>
      <c r="AG33" s="180"/>
      <c r="AH33" s="180"/>
      <c r="AI33" s="180"/>
      <c r="AJ33" s="118"/>
      <c r="AK33" s="180"/>
      <c r="AL33" s="180"/>
      <c r="AM33" s="180"/>
      <c r="AN33" s="180"/>
      <c r="AO33" s="180"/>
      <c r="AP33" s="118"/>
      <c r="AQ33" s="130"/>
    </row>
    <row r="34" spans="1:43" ht="15.75" hidden="1" thickBot="1" x14ac:dyDescent="0.3">
      <c r="A34" s="1066" t="s">
        <v>42</v>
      </c>
      <c r="B34" s="1067"/>
      <c r="C34" s="1067"/>
      <c r="D34" s="1067"/>
      <c r="E34" s="1067"/>
      <c r="F34" s="1067"/>
      <c r="G34" s="1067"/>
      <c r="H34" s="1067"/>
      <c r="I34" s="1048" t="s">
        <v>24</v>
      </c>
      <c r="J34" s="257"/>
      <c r="K34" s="257" t="s">
        <v>15</v>
      </c>
      <c r="L34" s="115"/>
      <c r="M34" s="131"/>
      <c r="N34" s="122"/>
      <c r="O34" s="1048" t="s">
        <v>24</v>
      </c>
      <c r="P34" s="257"/>
      <c r="Q34" s="257" t="s">
        <v>15</v>
      </c>
      <c r="R34" s="115"/>
      <c r="S34" s="132"/>
      <c r="T34" s="122"/>
      <c r="U34" s="1048" t="s">
        <v>24</v>
      </c>
      <c r="V34" s="257"/>
      <c r="W34" s="257" t="s">
        <v>15</v>
      </c>
      <c r="X34" s="114"/>
      <c r="Y34" s="131"/>
      <c r="Z34" s="122"/>
      <c r="AA34" s="1048" t="s">
        <v>24</v>
      </c>
      <c r="AB34" s="257"/>
      <c r="AC34" s="257" t="s">
        <v>15</v>
      </c>
      <c r="AD34" s="114"/>
      <c r="AE34" s="131"/>
      <c r="AF34" s="122"/>
      <c r="AG34" s="1048" t="s">
        <v>24</v>
      </c>
      <c r="AH34" s="257"/>
      <c r="AI34" s="257" t="s">
        <v>15</v>
      </c>
      <c r="AJ34" s="114"/>
      <c r="AK34" s="131"/>
      <c r="AL34" s="122"/>
      <c r="AM34" s="1048" t="s">
        <v>24</v>
      </c>
      <c r="AN34" s="257"/>
      <c r="AO34" s="257" t="s">
        <v>15</v>
      </c>
      <c r="AP34" s="115"/>
      <c r="AQ34" s="125"/>
    </row>
    <row r="35" spans="1:43" ht="15.75" hidden="1" thickBot="1" x14ac:dyDescent="0.3">
      <c r="A35" s="1066"/>
      <c r="B35" s="1067"/>
      <c r="C35" s="1067"/>
      <c r="D35" s="1067"/>
      <c r="E35" s="1067"/>
      <c r="F35" s="1067"/>
      <c r="G35" s="1067"/>
      <c r="H35" s="1067"/>
      <c r="I35" s="1049"/>
      <c r="J35" s="257"/>
      <c r="K35" s="257" t="s">
        <v>25</v>
      </c>
      <c r="L35" s="115"/>
      <c r="M35" s="133"/>
      <c r="N35" s="126"/>
      <c r="O35" s="1049"/>
      <c r="P35" s="257"/>
      <c r="Q35" s="257" t="s">
        <v>25</v>
      </c>
      <c r="R35" s="115"/>
      <c r="S35" s="134"/>
      <c r="T35" s="126"/>
      <c r="U35" s="1049"/>
      <c r="V35" s="257"/>
      <c r="W35" s="257" t="s">
        <v>25</v>
      </c>
      <c r="X35" s="114"/>
      <c r="Y35" s="133"/>
      <c r="Z35" s="126"/>
      <c r="AA35" s="1049"/>
      <c r="AB35" s="257"/>
      <c r="AC35" s="257" t="s">
        <v>25</v>
      </c>
      <c r="AD35" s="114"/>
      <c r="AE35" s="133"/>
      <c r="AF35" s="126"/>
      <c r="AG35" s="1049"/>
      <c r="AH35" s="257"/>
      <c r="AI35" s="257" t="s">
        <v>25</v>
      </c>
      <c r="AJ35" s="114"/>
      <c r="AK35" s="133"/>
      <c r="AL35" s="126"/>
      <c r="AM35" s="1049"/>
      <c r="AN35" s="257"/>
      <c r="AO35" s="257" t="s">
        <v>25</v>
      </c>
      <c r="AP35" s="115"/>
      <c r="AQ35" s="125"/>
    </row>
    <row r="36" spans="1:43" ht="15.75" hidden="1" thickBot="1" x14ac:dyDescent="0.3">
      <c r="A36" s="1066"/>
      <c r="B36" s="1067"/>
      <c r="C36" s="1067"/>
      <c r="D36" s="1067"/>
      <c r="E36" s="1067"/>
      <c r="F36" s="1067"/>
      <c r="G36" s="1067"/>
      <c r="H36" s="1067"/>
      <c r="I36" s="1048" t="s">
        <v>26</v>
      </c>
      <c r="J36" s="257"/>
      <c r="K36" s="257" t="s">
        <v>15</v>
      </c>
      <c r="L36" s="115"/>
      <c r="M36" s="133"/>
      <c r="N36" s="126"/>
      <c r="O36" s="1048" t="s">
        <v>26</v>
      </c>
      <c r="P36" s="257"/>
      <c r="Q36" s="257" t="s">
        <v>15</v>
      </c>
      <c r="R36" s="115"/>
      <c r="S36" s="134"/>
      <c r="T36" s="126"/>
      <c r="U36" s="1048" t="s">
        <v>26</v>
      </c>
      <c r="V36" s="257"/>
      <c r="W36" s="257" t="s">
        <v>15</v>
      </c>
      <c r="X36" s="114"/>
      <c r="Y36" s="133"/>
      <c r="Z36" s="126"/>
      <c r="AA36" s="1048" t="s">
        <v>26</v>
      </c>
      <c r="AB36" s="257"/>
      <c r="AC36" s="257" t="s">
        <v>15</v>
      </c>
      <c r="AD36" s="114"/>
      <c r="AE36" s="133"/>
      <c r="AF36" s="126"/>
      <c r="AG36" s="1048" t="s">
        <v>26</v>
      </c>
      <c r="AH36" s="257"/>
      <c r="AI36" s="257" t="s">
        <v>15</v>
      </c>
      <c r="AJ36" s="114"/>
      <c r="AK36" s="133"/>
      <c r="AL36" s="126"/>
      <c r="AM36" s="1048" t="s">
        <v>26</v>
      </c>
      <c r="AN36" s="257"/>
      <c r="AO36" s="257" t="s">
        <v>15</v>
      </c>
      <c r="AP36" s="115"/>
      <c r="AQ36" s="125"/>
    </row>
    <row r="37" spans="1:43" ht="15.75" hidden="1" thickBot="1" x14ac:dyDescent="0.3">
      <c r="A37" s="1066"/>
      <c r="B37" s="1067"/>
      <c r="C37" s="1067"/>
      <c r="D37" s="1067"/>
      <c r="E37" s="1067"/>
      <c r="F37" s="1067"/>
      <c r="G37" s="1067"/>
      <c r="H37" s="1067"/>
      <c r="I37" s="1049"/>
      <c r="J37" s="257"/>
      <c r="K37" s="257" t="s">
        <v>25</v>
      </c>
      <c r="L37" s="115"/>
      <c r="M37" s="133"/>
      <c r="N37" s="126"/>
      <c r="O37" s="1049"/>
      <c r="P37" s="257"/>
      <c r="Q37" s="257" t="s">
        <v>25</v>
      </c>
      <c r="R37" s="115"/>
      <c r="S37" s="134"/>
      <c r="T37" s="126"/>
      <c r="U37" s="1049"/>
      <c r="V37" s="257"/>
      <c r="W37" s="257" t="s">
        <v>25</v>
      </c>
      <c r="X37" s="114"/>
      <c r="Y37" s="133"/>
      <c r="Z37" s="126"/>
      <c r="AA37" s="1049"/>
      <c r="AB37" s="257"/>
      <c r="AC37" s="257" t="s">
        <v>25</v>
      </c>
      <c r="AD37" s="114"/>
      <c r="AE37" s="133"/>
      <c r="AF37" s="126"/>
      <c r="AG37" s="1049"/>
      <c r="AH37" s="257"/>
      <c r="AI37" s="257" t="s">
        <v>25</v>
      </c>
      <c r="AJ37" s="114"/>
      <c r="AK37" s="133"/>
      <c r="AL37" s="126"/>
      <c r="AM37" s="1049"/>
      <c r="AN37" s="257"/>
      <c r="AO37" s="257" t="s">
        <v>25</v>
      </c>
      <c r="AP37" s="115"/>
      <c r="AQ37" s="125"/>
    </row>
    <row r="38" spans="1:43" ht="15.75" hidden="1" thickBot="1" x14ac:dyDescent="0.3">
      <c r="A38" s="1066"/>
      <c r="B38" s="1067"/>
      <c r="C38" s="1067"/>
      <c r="D38" s="1067"/>
      <c r="E38" s="1067"/>
      <c r="F38" s="1067"/>
      <c r="G38" s="1067"/>
      <c r="H38" s="1067"/>
      <c r="I38" s="1048" t="s">
        <v>27</v>
      </c>
      <c r="J38" s="257"/>
      <c r="K38" s="257" t="s">
        <v>15</v>
      </c>
      <c r="L38" s="115"/>
      <c r="M38" s="133"/>
      <c r="N38" s="126"/>
      <c r="O38" s="1048" t="s">
        <v>27</v>
      </c>
      <c r="P38" s="257"/>
      <c r="Q38" s="257" t="s">
        <v>15</v>
      </c>
      <c r="R38" s="115"/>
      <c r="S38" s="134"/>
      <c r="T38" s="126"/>
      <c r="U38" s="1048" t="s">
        <v>27</v>
      </c>
      <c r="V38" s="257"/>
      <c r="W38" s="257" t="s">
        <v>15</v>
      </c>
      <c r="X38" s="114"/>
      <c r="Y38" s="133"/>
      <c r="Z38" s="126"/>
      <c r="AA38" s="1048" t="s">
        <v>27</v>
      </c>
      <c r="AB38" s="257"/>
      <c r="AC38" s="257" t="s">
        <v>15</v>
      </c>
      <c r="AD38" s="114"/>
      <c r="AE38" s="133"/>
      <c r="AF38" s="126"/>
      <c r="AG38" s="1048" t="s">
        <v>27</v>
      </c>
      <c r="AH38" s="257"/>
      <c r="AI38" s="257" t="s">
        <v>15</v>
      </c>
      <c r="AJ38" s="114"/>
      <c r="AK38" s="133"/>
      <c r="AL38" s="126"/>
      <c r="AM38" s="1048" t="s">
        <v>27</v>
      </c>
      <c r="AN38" s="257"/>
      <c r="AO38" s="257" t="s">
        <v>15</v>
      </c>
      <c r="AP38" s="115"/>
      <c r="AQ38" s="125"/>
    </row>
    <row r="39" spans="1:43" ht="15.75" hidden="1" thickBot="1" x14ac:dyDescent="0.3">
      <c r="A39" s="1066"/>
      <c r="B39" s="1067"/>
      <c r="C39" s="1067"/>
      <c r="D39" s="1067"/>
      <c r="E39" s="1067"/>
      <c r="F39" s="1067"/>
      <c r="G39" s="1067"/>
      <c r="H39" s="1067"/>
      <c r="I39" s="1049"/>
      <c r="J39" s="257"/>
      <c r="K39" s="257" t="s">
        <v>25</v>
      </c>
      <c r="L39" s="115"/>
      <c r="M39" s="133"/>
      <c r="N39" s="126"/>
      <c r="O39" s="1049"/>
      <c r="P39" s="257"/>
      <c r="Q39" s="257" t="s">
        <v>25</v>
      </c>
      <c r="R39" s="115"/>
      <c r="S39" s="134"/>
      <c r="T39" s="126"/>
      <c r="U39" s="1049"/>
      <c r="V39" s="257"/>
      <c r="W39" s="257" t="s">
        <v>25</v>
      </c>
      <c r="X39" s="114"/>
      <c r="Y39" s="133"/>
      <c r="Z39" s="126"/>
      <c r="AA39" s="1049"/>
      <c r="AB39" s="257"/>
      <c r="AC39" s="257" t="s">
        <v>25</v>
      </c>
      <c r="AD39" s="114"/>
      <c r="AE39" s="133"/>
      <c r="AF39" s="126"/>
      <c r="AG39" s="1049"/>
      <c r="AH39" s="257"/>
      <c r="AI39" s="257" t="s">
        <v>25</v>
      </c>
      <c r="AJ39" s="114"/>
      <c r="AK39" s="133"/>
      <c r="AL39" s="126"/>
      <c r="AM39" s="1049"/>
      <c r="AN39" s="257"/>
      <c r="AO39" s="257" t="s">
        <v>25</v>
      </c>
      <c r="AP39" s="115"/>
      <c r="AQ39" s="125"/>
    </row>
    <row r="40" spans="1:43" ht="15.75" hidden="1" thickBot="1" x14ac:dyDescent="0.3">
      <c r="A40" s="1066"/>
      <c r="B40" s="1067"/>
      <c r="C40" s="1067"/>
      <c r="D40" s="1067"/>
      <c r="E40" s="1067"/>
      <c r="F40" s="1067"/>
      <c r="G40" s="1067"/>
      <c r="H40" s="1067"/>
      <c r="I40" s="1048" t="s">
        <v>28</v>
      </c>
      <c r="J40" s="257"/>
      <c r="K40" s="257" t="s">
        <v>15</v>
      </c>
      <c r="L40" s="115"/>
      <c r="M40" s="133"/>
      <c r="N40" s="126"/>
      <c r="O40" s="1048" t="s">
        <v>28</v>
      </c>
      <c r="P40" s="257"/>
      <c r="Q40" s="257" t="s">
        <v>15</v>
      </c>
      <c r="R40" s="115"/>
      <c r="S40" s="134"/>
      <c r="T40" s="126"/>
      <c r="U40" s="1048" t="s">
        <v>28</v>
      </c>
      <c r="V40" s="257"/>
      <c r="W40" s="257" t="s">
        <v>15</v>
      </c>
      <c r="X40" s="114"/>
      <c r="Y40" s="133"/>
      <c r="Z40" s="126"/>
      <c r="AA40" s="1048" t="s">
        <v>28</v>
      </c>
      <c r="AB40" s="257"/>
      <c r="AC40" s="257" t="s">
        <v>15</v>
      </c>
      <c r="AD40" s="114"/>
      <c r="AE40" s="133"/>
      <c r="AF40" s="126"/>
      <c r="AG40" s="1048" t="s">
        <v>28</v>
      </c>
      <c r="AH40" s="257"/>
      <c r="AI40" s="257" t="s">
        <v>15</v>
      </c>
      <c r="AJ40" s="114"/>
      <c r="AK40" s="133"/>
      <c r="AL40" s="126"/>
      <c r="AM40" s="1048" t="s">
        <v>28</v>
      </c>
      <c r="AN40" s="257"/>
      <c r="AO40" s="257" t="s">
        <v>15</v>
      </c>
      <c r="AP40" s="115"/>
      <c r="AQ40" s="125"/>
    </row>
    <row r="41" spans="1:43" ht="15.75" hidden="1" thickBot="1" x14ac:dyDescent="0.3">
      <c r="A41" s="1066"/>
      <c r="B41" s="1067"/>
      <c r="C41" s="1067"/>
      <c r="D41" s="1067"/>
      <c r="E41" s="1067"/>
      <c r="F41" s="1067"/>
      <c r="G41" s="1067"/>
      <c r="H41" s="1067"/>
      <c r="I41" s="1049"/>
      <c r="J41" s="257"/>
      <c r="K41" s="257" t="s">
        <v>25</v>
      </c>
      <c r="L41" s="115"/>
      <c r="M41" s="133"/>
      <c r="N41" s="126"/>
      <c r="O41" s="1049"/>
      <c r="P41" s="257"/>
      <c r="Q41" s="257" t="s">
        <v>25</v>
      </c>
      <c r="R41" s="115"/>
      <c r="S41" s="134"/>
      <c r="T41" s="126"/>
      <c r="U41" s="1049"/>
      <c r="V41" s="257"/>
      <c r="W41" s="257" t="s">
        <v>25</v>
      </c>
      <c r="X41" s="114"/>
      <c r="Y41" s="133"/>
      <c r="Z41" s="126"/>
      <c r="AA41" s="1049"/>
      <c r="AB41" s="257"/>
      <c r="AC41" s="257" t="s">
        <v>25</v>
      </c>
      <c r="AD41" s="114"/>
      <c r="AE41" s="133"/>
      <c r="AF41" s="126"/>
      <c r="AG41" s="1049"/>
      <c r="AH41" s="257"/>
      <c r="AI41" s="257" t="s">
        <v>25</v>
      </c>
      <c r="AJ41" s="114"/>
      <c r="AK41" s="133"/>
      <c r="AL41" s="126"/>
      <c r="AM41" s="1049"/>
      <c r="AN41" s="257"/>
      <c r="AO41" s="257" t="s">
        <v>25</v>
      </c>
      <c r="AP41" s="115"/>
      <c r="AQ41" s="125"/>
    </row>
    <row r="42" spans="1:43" ht="15.75" hidden="1" thickBot="1" x14ac:dyDescent="0.3">
      <c r="A42" s="1066"/>
      <c r="B42" s="1067"/>
      <c r="C42" s="1067"/>
      <c r="D42" s="1067"/>
      <c r="E42" s="1067"/>
      <c r="F42" s="1067"/>
      <c r="G42" s="1067"/>
      <c r="H42" s="1067"/>
      <c r="I42" s="1056" t="s">
        <v>29</v>
      </c>
      <c r="J42" s="257"/>
      <c r="K42" s="257" t="s">
        <v>25</v>
      </c>
      <c r="L42" s="1057"/>
      <c r="M42" s="133"/>
      <c r="N42" s="126"/>
      <c r="O42" s="1056" t="s">
        <v>29</v>
      </c>
      <c r="P42" s="257"/>
      <c r="Q42" s="257" t="s">
        <v>25</v>
      </c>
      <c r="R42" s="1057"/>
      <c r="S42" s="134"/>
      <c r="T42" s="126"/>
      <c r="U42" s="1056" t="s">
        <v>29</v>
      </c>
      <c r="V42" s="257"/>
      <c r="W42" s="257" t="s">
        <v>25</v>
      </c>
      <c r="X42" s="1057"/>
      <c r="Y42" s="133"/>
      <c r="Z42" s="126"/>
      <c r="AA42" s="1056" t="s">
        <v>29</v>
      </c>
      <c r="AB42" s="257"/>
      <c r="AC42" s="257" t="s">
        <v>25</v>
      </c>
      <c r="AD42" s="1057"/>
      <c r="AE42" s="133"/>
      <c r="AF42" s="126"/>
      <c r="AG42" s="1056" t="s">
        <v>29</v>
      </c>
      <c r="AH42" s="257"/>
      <c r="AI42" s="257" t="s">
        <v>25</v>
      </c>
      <c r="AJ42" s="1057"/>
      <c r="AK42" s="133"/>
      <c r="AL42" s="126"/>
      <c r="AM42" s="1056" t="s">
        <v>29</v>
      </c>
      <c r="AN42" s="257"/>
      <c r="AO42" s="257" t="s">
        <v>25</v>
      </c>
      <c r="AP42" s="1057"/>
      <c r="AQ42" s="125"/>
    </row>
    <row r="43" spans="1:43" ht="15.75" hidden="1" thickBot="1" x14ac:dyDescent="0.3">
      <c r="A43" s="1066"/>
      <c r="B43" s="1067"/>
      <c r="C43" s="1067"/>
      <c r="D43" s="1067"/>
      <c r="E43" s="1067"/>
      <c r="F43" s="1067"/>
      <c r="G43" s="1067"/>
      <c r="H43" s="1067"/>
      <c r="I43" s="797"/>
      <c r="J43" s="257"/>
      <c r="K43" s="257" t="s">
        <v>15</v>
      </c>
      <c r="L43" s="1058"/>
      <c r="M43" s="133"/>
      <c r="N43" s="126"/>
      <c r="O43" s="797"/>
      <c r="P43" s="257"/>
      <c r="Q43" s="257" t="s">
        <v>15</v>
      </c>
      <c r="R43" s="1058"/>
      <c r="S43" s="134"/>
      <c r="T43" s="126"/>
      <c r="U43" s="797"/>
      <c r="V43" s="257"/>
      <c r="W43" s="257" t="s">
        <v>15</v>
      </c>
      <c r="X43" s="1058"/>
      <c r="Y43" s="133"/>
      <c r="Z43" s="126"/>
      <c r="AA43" s="797"/>
      <c r="AB43" s="257"/>
      <c r="AC43" s="257" t="s">
        <v>15</v>
      </c>
      <c r="AD43" s="1058"/>
      <c r="AE43" s="133"/>
      <c r="AF43" s="126"/>
      <c r="AG43" s="797"/>
      <c r="AH43" s="257"/>
      <c r="AI43" s="257" t="s">
        <v>15</v>
      </c>
      <c r="AJ43" s="1058"/>
      <c r="AK43" s="133"/>
      <c r="AL43" s="126"/>
      <c r="AM43" s="797"/>
      <c r="AN43" s="257"/>
      <c r="AO43" s="257" t="s">
        <v>15</v>
      </c>
      <c r="AP43" s="1058"/>
      <c r="AQ43" s="125"/>
    </row>
    <row r="44" spans="1:43" ht="43.5" hidden="1" thickBot="1" x14ac:dyDescent="0.3">
      <c r="A44" s="1066"/>
      <c r="B44" s="1067"/>
      <c r="C44" s="1067"/>
      <c r="D44" s="1067"/>
      <c r="E44" s="1067"/>
      <c r="F44" s="1067"/>
      <c r="G44" s="1067"/>
      <c r="H44" s="1067"/>
      <c r="I44" s="180" t="s">
        <v>30</v>
      </c>
      <c r="J44" s="257"/>
      <c r="K44" s="257" t="s">
        <v>31</v>
      </c>
      <c r="L44" s="115"/>
      <c r="M44" s="133"/>
      <c r="N44" s="126"/>
      <c r="O44" s="180" t="s">
        <v>30</v>
      </c>
      <c r="P44" s="257"/>
      <c r="Q44" s="257" t="s">
        <v>31</v>
      </c>
      <c r="R44" s="115"/>
      <c r="S44" s="134"/>
      <c r="T44" s="126"/>
      <c r="U44" s="180" t="s">
        <v>30</v>
      </c>
      <c r="V44" s="257"/>
      <c r="W44" s="257" t="s">
        <v>31</v>
      </c>
      <c r="X44" s="114"/>
      <c r="Y44" s="133"/>
      <c r="Z44" s="126"/>
      <c r="AA44" s="180" t="s">
        <v>30</v>
      </c>
      <c r="AB44" s="257"/>
      <c r="AC44" s="257" t="s">
        <v>31</v>
      </c>
      <c r="AD44" s="114"/>
      <c r="AE44" s="133"/>
      <c r="AF44" s="126"/>
      <c r="AG44" s="180" t="s">
        <v>30</v>
      </c>
      <c r="AH44" s="257"/>
      <c r="AI44" s="257" t="s">
        <v>31</v>
      </c>
      <c r="AJ44" s="114"/>
      <c r="AK44" s="133"/>
      <c r="AL44" s="126"/>
      <c r="AM44" s="180" t="s">
        <v>30</v>
      </c>
      <c r="AN44" s="257"/>
      <c r="AO44" s="257" t="s">
        <v>31</v>
      </c>
      <c r="AP44" s="115"/>
      <c r="AQ44" s="125"/>
    </row>
    <row r="45" spans="1:43" ht="29.25" hidden="1" thickBot="1" x14ac:dyDescent="0.3">
      <c r="A45" s="1066"/>
      <c r="B45" s="1067"/>
      <c r="C45" s="1067"/>
      <c r="D45" s="1067"/>
      <c r="E45" s="1067"/>
      <c r="F45" s="1067"/>
      <c r="G45" s="1067"/>
      <c r="H45" s="1067"/>
      <c r="I45" s="180" t="s">
        <v>32</v>
      </c>
      <c r="J45" s="257"/>
      <c r="K45" s="257" t="s">
        <v>31</v>
      </c>
      <c r="L45" s="115"/>
      <c r="M45" s="133"/>
      <c r="N45" s="126"/>
      <c r="O45" s="180" t="s">
        <v>32</v>
      </c>
      <c r="P45" s="257"/>
      <c r="Q45" s="257" t="s">
        <v>31</v>
      </c>
      <c r="R45" s="115"/>
      <c r="S45" s="134"/>
      <c r="T45" s="126"/>
      <c r="U45" s="180" t="s">
        <v>32</v>
      </c>
      <c r="V45" s="257"/>
      <c r="W45" s="257" t="s">
        <v>31</v>
      </c>
      <c r="X45" s="114"/>
      <c r="Y45" s="133"/>
      <c r="Z45" s="126"/>
      <c r="AA45" s="180" t="s">
        <v>32</v>
      </c>
      <c r="AB45" s="257"/>
      <c r="AC45" s="257" t="s">
        <v>31</v>
      </c>
      <c r="AD45" s="114"/>
      <c r="AE45" s="133"/>
      <c r="AF45" s="126"/>
      <c r="AG45" s="180" t="s">
        <v>32</v>
      </c>
      <c r="AH45" s="257"/>
      <c r="AI45" s="257" t="s">
        <v>31</v>
      </c>
      <c r="AJ45" s="114"/>
      <c r="AK45" s="133"/>
      <c r="AL45" s="126"/>
      <c r="AM45" s="180" t="s">
        <v>32</v>
      </c>
      <c r="AN45" s="257"/>
      <c r="AO45" s="257" t="s">
        <v>31</v>
      </c>
      <c r="AP45" s="115"/>
      <c r="AQ45" s="125"/>
    </row>
    <row r="46" spans="1:43" ht="43.5" hidden="1" thickBot="1" x14ac:dyDescent="0.3">
      <c r="A46" s="1066"/>
      <c r="B46" s="1067"/>
      <c r="C46" s="1067"/>
      <c r="D46" s="1067"/>
      <c r="E46" s="1067"/>
      <c r="F46" s="1067"/>
      <c r="G46" s="1067"/>
      <c r="H46" s="1067"/>
      <c r="I46" s="180" t="s">
        <v>33</v>
      </c>
      <c r="J46" s="257"/>
      <c r="K46" s="257" t="s">
        <v>34</v>
      </c>
      <c r="L46" s="115"/>
      <c r="M46" s="133"/>
      <c r="N46" s="126"/>
      <c r="O46" s="180" t="s">
        <v>33</v>
      </c>
      <c r="P46" s="257"/>
      <c r="Q46" s="257" t="s">
        <v>34</v>
      </c>
      <c r="R46" s="115"/>
      <c r="S46" s="134"/>
      <c r="T46" s="126"/>
      <c r="U46" s="180" t="s">
        <v>33</v>
      </c>
      <c r="V46" s="257"/>
      <c r="W46" s="257" t="s">
        <v>34</v>
      </c>
      <c r="X46" s="114"/>
      <c r="Y46" s="133"/>
      <c r="Z46" s="126"/>
      <c r="AA46" s="180" t="s">
        <v>33</v>
      </c>
      <c r="AB46" s="257"/>
      <c r="AC46" s="257" t="s">
        <v>34</v>
      </c>
      <c r="AD46" s="114"/>
      <c r="AE46" s="133"/>
      <c r="AF46" s="126"/>
      <c r="AG46" s="180" t="s">
        <v>33</v>
      </c>
      <c r="AH46" s="257"/>
      <c r="AI46" s="257" t="s">
        <v>34</v>
      </c>
      <c r="AJ46" s="114"/>
      <c r="AK46" s="133"/>
      <c r="AL46" s="126"/>
      <c r="AM46" s="180" t="s">
        <v>33</v>
      </c>
      <c r="AN46" s="257"/>
      <c r="AO46" s="257" t="s">
        <v>34</v>
      </c>
      <c r="AP46" s="115"/>
      <c r="AQ46" s="125"/>
    </row>
    <row r="47" spans="1:43" ht="15.75" hidden="1" thickBot="1" x14ac:dyDescent="0.3">
      <c r="A47" s="1066"/>
      <c r="B47" s="1067"/>
      <c r="C47" s="1067"/>
      <c r="D47" s="1067"/>
      <c r="E47" s="1067"/>
      <c r="F47" s="1067"/>
      <c r="G47" s="1067"/>
      <c r="H47" s="1067"/>
      <c r="I47" s="180" t="s">
        <v>35</v>
      </c>
      <c r="J47" s="257"/>
      <c r="K47" s="257" t="s">
        <v>25</v>
      </c>
      <c r="L47" s="115"/>
      <c r="M47" s="133"/>
      <c r="N47" s="126"/>
      <c r="O47" s="180" t="s">
        <v>35</v>
      </c>
      <c r="P47" s="257"/>
      <c r="Q47" s="257" t="s">
        <v>25</v>
      </c>
      <c r="R47" s="115"/>
      <c r="S47" s="134"/>
      <c r="T47" s="126"/>
      <c r="U47" s="180" t="s">
        <v>35</v>
      </c>
      <c r="V47" s="257"/>
      <c r="W47" s="257" t="s">
        <v>25</v>
      </c>
      <c r="X47" s="114"/>
      <c r="Y47" s="133"/>
      <c r="Z47" s="126"/>
      <c r="AA47" s="180" t="s">
        <v>35</v>
      </c>
      <c r="AB47" s="257"/>
      <c r="AC47" s="257" t="s">
        <v>25</v>
      </c>
      <c r="AD47" s="114"/>
      <c r="AE47" s="133"/>
      <c r="AF47" s="126"/>
      <c r="AG47" s="180" t="s">
        <v>35</v>
      </c>
      <c r="AH47" s="257"/>
      <c r="AI47" s="257" t="s">
        <v>25</v>
      </c>
      <c r="AJ47" s="114"/>
      <c r="AK47" s="133"/>
      <c r="AL47" s="126"/>
      <c r="AM47" s="180" t="s">
        <v>35</v>
      </c>
      <c r="AN47" s="257"/>
      <c r="AO47" s="257" t="s">
        <v>25</v>
      </c>
      <c r="AP47" s="115"/>
      <c r="AQ47" s="125"/>
    </row>
    <row r="48" spans="1:43" ht="29.25" hidden="1" thickBot="1" x14ac:dyDescent="0.3">
      <c r="A48" s="1066"/>
      <c r="B48" s="1067"/>
      <c r="C48" s="1067"/>
      <c r="D48" s="1067"/>
      <c r="E48" s="1067"/>
      <c r="F48" s="1067"/>
      <c r="G48" s="1067"/>
      <c r="H48" s="1067"/>
      <c r="I48" s="180" t="s">
        <v>36</v>
      </c>
      <c r="J48" s="257"/>
      <c r="K48" s="257"/>
      <c r="L48" s="115"/>
      <c r="M48" s="133"/>
      <c r="N48" s="126"/>
      <c r="O48" s="180" t="s">
        <v>36</v>
      </c>
      <c r="P48" s="257"/>
      <c r="Q48" s="257"/>
      <c r="R48" s="115"/>
      <c r="S48" s="134"/>
      <c r="T48" s="126"/>
      <c r="U48" s="180" t="s">
        <v>36</v>
      </c>
      <c r="V48" s="257"/>
      <c r="W48" s="257"/>
      <c r="X48" s="114"/>
      <c r="Y48" s="133"/>
      <c r="Z48" s="126"/>
      <c r="AA48" s="180" t="s">
        <v>36</v>
      </c>
      <c r="AB48" s="257"/>
      <c r="AC48" s="257"/>
      <c r="AD48" s="114"/>
      <c r="AE48" s="133"/>
      <c r="AF48" s="126"/>
      <c r="AG48" s="180" t="s">
        <v>36</v>
      </c>
      <c r="AH48" s="257"/>
      <c r="AI48" s="257"/>
      <c r="AJ48" s="114"/>
      <c r="AK48" s="133"/>
      <c r="AL48" s="126"/>
      <c r="AM48" s="180" t="s">
        <v>36</v>
      </c>
      <c r="AN48" s="257"/>
      <c r="AO48" s="257"/>
      <c r="AP48" s="115"/>
      <c r="AQ48" s="125"/>
    </row>
    <row r="49" spans="1:43" ht="43.5" hidden="1" thickBot="1" x14ac:dyDescent="0.3">
      <c r="A49" s="1066"/>
      <c r="B49" s="1067"/>
      <c r="C49" s="1067"/>
      <c r="D49" s="1067"/>
      <c r="E49" s="1067"/>
      <c r="F49" s="1067"/>
      <c r="G49" s="1067"/>
      <c r="H49" s="1067"/>
      <c r="I49" s="180" t="s">
        <v>37</v>
      </c>
      <c r="J49" s="257"/>
      <c r="K49" s="257" t="s">
        <v>34</v>
      </c>
      <c r="L49" s="115"/>
      <c r="M49" s="133"/>
      <c r="N49" s="126"/>
      <c r="O49" s="180" t="s">
        <v>37</v>
      </c>
      <c r="P49" s="257"/>
      <c r="Q49" s="257" t="s">
        <v>34</v>
      </c>
      <c r="R49" s="115"/>
      <c r="S49" s="134"/>
      <c r="T49" s="126"/>
      <c r="U49" s="180" t="s">
        <v>37</v>
      </c>
      <c r="V49" s="257"/>
      <c r="W49" s="257" t="s">
        <v>34</v>
      </c>
      <c r="X49" s="114"/>
      <c r="Y49" s="133"/>
      <c r="Z49" s="126"/>
      <c r="AA49" s="180" t="s">
        <v>37</v>
      </c>
      <c r="AB49" s="257"/>
      <c r="AC49" s="257" t="s">
        <v>34</v>
      </c>
      <c r="AD49" s="114"/>
      <c r="AE49" s="133"/>
      <c r="AF49" s="126"/>
      <c r="AG49" s="180" t="s">
        <v>37</v>
      </c>
      <c r="AH49" s="257"/>
      <c r="AI49" s="257" t="s">
        <v>34</v>
      </c>
      <c r="AJ49" s="114"/>
      <c r="AK49" s="133"/>
      <c r="AL49" s="126"/>
      <c r="AM49" s="180" t="s">
        <v>37</v>
      </c>
      <c r="AN49" s="257"/>
      <c r="AO49" s="257" t="s">
        <v>34</v>
      </c>
      <c r="AP49" s="115"/>
      <c r="AQ49" s="125"/>
    </row>
    <row r="50" spans="1:43" ht="15.75" hidden="1" thickBot="1" x14ac:dyDescent="0.3">
      <c r="A50" s="1068"/>
      <c r="B50" s="1069"/>
      <c r="C50" s="1069"/>
      <c r="D50" s="1069"/>
      <c r="E50" s="1069"/>
      <c r="F50" s="1069"/>
      <c r="G50" s="1069"/>
      <c r="H50" s="1069"/>
      <c r="I50" s="135" t="s">
        <v>38</v>
      </c>
      <c r="J50" s="252"/>
      <c r="K50" s="252"/>
      <c r="L50" s="136"/>
      <c r="M50" s="133"/>
      <c r="N50" s="126"/>
      <c r="O50" s="135" t="s">
        <v>38</v>
      </c>
      <c r="P50" s="252"/>
      <c r="Q50" s="252"/>
      <c r="R50" s="136"/>
      <c r="S50" s="134"/>
      <c r="T50" s="126"/>
      <c r="U50" s="135" t="s">
        <v>38</v>
      </c>
      <c r="V50" s="252"/>
      <c r="W50" s="252"/>
      <c r="X50" s="254"/>
      <c r="Y50" s="133"/>
      <c r="Z50" s="126"/>
      <c r="AA50" s="135" t="s">
        <v>38</v>
      </c>
      <c r="AB50" s="252"/>
      <c r="AC50" s="252"/>
      <c r="AD50" s="254"/>
      <c r="AE50" s="133"/>
      <c r="AF50" s="126"/>
      <c r="AG50" s="135" t="s">
        <v>38</v>
      </c>
      <c r="AH50" s="252"/>
      <c r="AI50" s="252"/>
      <c r="AJ50" s="254"/>
      <c r="AK50" s="133"/>
      <c r="AL50" s="126"/>
      <c r="AM50" s="135" t="s">
        <v>38</v>
      </c>
      <c r="AN50" s="252"/>
      <c r="AO50" s="252"/>
      <c r="AP50" s="136"/>
      <c r="AQ50" s="125"/>
    </row>
    <row r="51" spans="1:43" ht="15" customHeight="1" thickBot="1" x14ac:dyDescent="0.3">
      <c r="A51" s="1072" t="s">
        <v>467</v>
      </c>
      <c r="B51" s="1073"/>
      <c r="C51" s="1073"/>
      <c r="D51" s="1073"/>
      <c r="E51" s="1073"/>
      <c r="F51" s="1073"/>
      <c r="G51" s="1073"/>
      <c r="H51" s="1073"/>
      <c r="I51" s="1073"/>
      <c r="J51" s="1073"/>
      <c r="K51" s="1073"/>
      <c r="L51" s="1073"/>
      <c r="M51" s="1073"/>
      <c r="N51" s="1073"/>
      <c r="O51" s="1073"/>
      <c r="P51" s="1073"/>
      <c r="Q51" s="1073"/>
      <c r="R51" s="1073"/>
      <c r="S51" s="1073"/>
      <c r="T51" s="1073"/>
      <c r="U51" s="1073"/>
      <c r="V51" s="1073"/>
      <c r="W51" s="1073"/>
      <c r="X51" s="1073"/>
      <c r="Y51" s="1073"/>
      <c r="Z51" s="1073"/>
      <c r="AA51" s="1073"/>
      <c r="AB51" s="1073"/>
      <c r="AC51" s="1073"/>
      <c r="AD51" s="1073"/>
      <c r="AE51" s="1073"/>
      <c r="AF51" s="1073"/>
      <c r="AG51" s="1073"/>
      <c r="AH51" s="1073"/>
      <c r="AI51" s="1073"/>
      <c r="AJ51" s="1073"/>
      <c r="AK51" s="1073"/>
      <c r="AL51" s="1073"/>
      <c r="AM51" s="1073"/>
      <c r="AN51" s="1073"/>
      <c r="AO51" s="1073"/>
      <c r="AP51" s="1074"/>
      <c r="AQ51" s="137"/>
    </row>
    <row r="52" spans="1:43" ht="15" x14ac:dyDescent="0.2">
      <c r="A52" s="992">
        <v>1</v>
      </c>
      <c r="B52" s="992">
        <v>1969959</v>
      </c>
      <c r="C52" s="1075" t="s">
        <v>48</v>
      </c>
      <c r="D52" s="992" t="s">
        <v>49</v>
      </c>
      <c r="E52" s="1076">
        <v>29.95</v>
      </c>
      <c r="F52" s="1006">
        <v>239600</v>
      </c>
      <c r="G52" s="1071"/>
      <c r="H52" s="993"/>
      <c r="I52" s="993"/>
      <c r="J52" s="993"/>
      <c r="K52" s="993"/>
      <c r="L52" s="995"/>
      <c r="M52" s="1071"/>
      <c r="N52" s="993"/>
      <c r="O52" s="993"/>
      <c r="P52" s="993"/>
      <c r="Q52" s="993"/>
      <c r="R52" s="995"/>
      <c r="S52" s="1100" t="s">
        <v>625</v>
      </c>
      <c r="T52" s="1070" t="s">
        <v>281</v>
      </c>
      <c r="U52" s="1070" t="s">
        <v>24</v>
      </c>
      <c r="V52" s="413">
        <v>4.9000000000000004</v>
      </c>
      <c r="W52" s="413" t="s">
        <v>15</v>
      </c>
      <c r="X52" s="1099">
        <f>'[1]исходная инфа'!$E$24</f>
        <v>179379.76266425595</v>
      </c>
      <c r="Y52" s="1080"/>
      <c r="Z52" s="992"/>
      <c r="AA52" s="990"/>
      <c r="AB52" s="990"/>
      <c r="AC52" s="990"/>
      <c r="AD52" s="1096"/>
      <c r="AE52" s="988"/>
      <c r="AF52" s="990"/>
      <c r="AG52" s="990"/>
      <c r="AH52" s="990"/>
      <c r="AI52" s="990"/>
      <c r="AJ52" s="1096"/>
      <c r="AK52" s="1071"/>
      <c r="AL52" s="993"/>
      <c r="AM52" s="993"/>
      <c r="AN52" s="993"/>
      <c r="AO52" s="993"/>
      <c r="AP52" s="995"/>
      <c r="AQ52" s="1077"/>
    </row>
    <row r="53" spans="1:43" ht="15.75" thickBot="1" x14ac:dyDescent="0.25">
      <c r="A53" s="992"/>
      <c r="B53" s="992"/>
      <c r="C53" s="1075"/>
      <c r="D53" s="992"/>
      <c r="E53" s="1076"/>
      <c r="F53" s="1006"/>
      <c r="G53" s="1071"/>
      <c r="H53" s="993"/>
      <c r="I53" s="993"/>
      <c r="J53" s="993"/>
      <c r="K53" s="993"/>
      <c r="L53" s="995"/>
      <c r="M53" s="1071"/>
      <c r="N53" s="993"/>
      <c r="O53" s="993"/>
      <c r="P53" s="993"/>
      <c r="Q53" s="993"/>
      <c r="R53" s="995"/>
      <c r="S53" s="1100"/>
      <c r="T53" s="1070"/>
      <c r="U53" s="1070"/>
      <c r="V53" s="413">
        <f>V52*12000</f>
        <v>58800.000000000007</v>
      </c>
      <c r="W53" s="413" t="s">
        <v>16</v>
      </c>
      <c r="X53" s="1099"/>
      <c r="Y53" s="1080"/>
      <c r="Z53" s="992"/>
      <c r="AA53" s="1028"/>
      <c r="AB53" s="1028"/>
      <c r="AC53" s="1028"/>
      <c r="AD53" s="1097"/>
      <c r="AE53" s="1098"/>
      <c r="AF53" s="1028"/>
      <c r="AG53" s="1028"/>
      <c r="AH53" s="1028"/>
      <c r="AI53" s="1028"/>
      <c r="AJ53" s="1097"/>
      <c r="AK53" s="1071"/>
      <c r="AL53" s="993"/>
      <c r="AM53" s="993"/>
      <c r="AN53" s="993"/>
      <c r="AO53" s="993"/>
      <c r="AP53" s="995"/>
      <c r="AQ53" s="1078"/>
    </row>
    <row r="54" spans="1:43" ht="15" x14ac:dyDescent="0.2">
      <c r="A54" s="1079">
        <v>2</v>
      </c>
      <c r="B54" s="972">
        <v>1969988</v>
      </c>
      <c r="C54" s="806" t="s">
        <v>50</v>
      </c>
      <c r="D54" s="808" t="s">
        <v>51</v>
      </c>
      <c r="E54" s="1084">
        <v>134</v>
      </c>
      <c r="F54" s="1087">
        <f>E54*10000</f>
        <v>1340000</v>
      </c>
      <c r="G54" s="1090"/>
      <c r="H54" s="1093"/>
      <c r="I54" s="1093"/>
      <c r="J54" s="1093"/>
      <c r="K54" s="1093"/>
      <c r="L54" s="1101"/>
      <c r="M54" s="1090"/>
      <c r="N54" s="1093"/>
      <c r="O54" s="1093"/>
      <c r="P54" s="1093"/>
      <c r="Q54" s="1093"/>
      <c r="R54" s="1101"/>
      <c r="S54" s="1108" t="s">
        <v>283</v>
      </c>
      <c r="T54" s="1105" t="s">
        <v>338</v>
      </c>
      <c r="U54" s="1105" t="s">
        <v>24</v>
      </c>
      <c r="V54" s="735">
        <v>9.4710000000000001</v>
      </c>
      <c r="W54" s="735" t="s">
        <v>15</v>
      </c>
      <c r="X54" s="1106">
        <f>'[1]исходная инфа'!$E$26</f>
        <v>60671.486050243366</v>
      </c>
      <c r="Y54" s="1108" t="s">
        <v>627</v>
      </c>
      <c r="Z54" s="1105" t="s">
        <v>283</v>
      </c>
      <c r="AA54" s="1105" t="s">
        <v>24</v>
      </c>
      <c r="AB54" s="735">
        <v>12.548</v>
      </c>
      <c r="AC54" s="735" t="s">
        <v>15</v>
      </c>
      <c r="AD54" s="1106">
        <f>'[1]исходная инфа'!$E$38</f>
        <v>83917.695393179776</v>
      </c>
      <c r="AE54" s="1114"/>
      <c r="AF54" s="1093"/>
      <c r="AG54" s="1093"/>
      <c r="AH54" s="1093"/>
      <c r="AI54" s="1093"/>
      <c r="AJ54" s="1101"/>
      <c r="AK54" s="1114"/>
      <c r="AL54" s="1093"/>
      <c r="AM54" s="1093"/>
      <c r="AN54" s="1093"/>
      <c r="AO54" s="1093"/>
      <c r="AP54" s="1101"/>
      <c r="AQ54" s="1215"/>
    </row>
    <row r="55" spans="1:43" ht="15" x14ac:dyDescent="0.2">
      <c r="A55" s="1080"/>
      <c r="B55" s="992"/>
      <c r="C55" s="1082"/>
      <c r="D55" s="1083"/>
      <c r="E55" s="1085"/>
      <c r="F55" s="1088"/>
      <c r="G55" s="1091"/>
      <c r="H55" s="1094"/>
      <c r="I55" s="1094"/>
      <c r="J55" s="1094"/>
      <c r="K55" s="1094"/>
      <c r="L55" s="1097"/>
      <c r="M55" s="1091"/>
      <c r="N55" s="1094"/>
      <c r="O55" s="1094"/>
      <c r="P55" s="1094"/>
      <c r="Q55" s="1094"/>
      <c r="R55" s="1097"/>
      <c r="S55" s="1100"/>
      <c r="T55" s="1070"/>
      <c r="U55" s="1070"/>
      <c r="V55" s="413">
        <f>V54*10000</f>
        <v>94710</v>
      </c>
      <c r="W55" s="413" t="s">
        <v>16</v>
      </c>
      <c r="X55" s="1107"/>
      <c r="Y55" s="1100"/>
      <c r="Z55" s="1070"/>
      <c r="AA55" s="1070"/>
      <c r="AB55" s="413">
        <f>AB54*12000</f>
        <v>150576</v>
      </c>
      <c r="AC55" s="413" t="s">
        <v>16</v>
      </c>
      <c r="AD55" s="1107"/>
      <c r="AE55" s="1115"/>
      <c r="AF55" s="1094"/>
      <c r="AG55" s="1094"/>
      <c r="AH55" s="1094"/>
      <c r="AI55" s="1094"/>
      <c r="AJ55" s="1097"/>
      <c r="AK55" s="1115"/>
      <c r="AL55" s="1094"/>
      <c r="AM55" s="1094"/>
      <c r="AN55" s="1094"/>
      <c r="AO55" s="1094"/>
      <c r="AP55" s="1097"/>
      <c r="AQ55" s="1216"/>
    </row>
    <row r="56" spans="1:43" ht="15" x14ac:dyDescent="0.2">
      <c r="A56" s="1080"/>
      <c r="B56" s="992"/>
      <c r="C56" s="1082"/>
      <c r="D56" s="1083"/>
      <c r="E56" s="1085"/>
      <c r="F56" s="1088"/>
      <c r="G56" s="1091"/>
      <c r="H56" s="1094"/>
      <c r="I56" s="1094"/>
      <c r="J56" s="1094"/>
      <c r="K56" s="1094"/>
      <c r="L56" s="1097"/>
      <c r="M56" s="1091"/>
      <c r="N56" s="1094"/>
      <c r="O56" s="1094"/>
      <c r="P56" s="1094"/>
      <c r="Q56" s="1094"/>
      <c r="R56" s="1097"/>
      <c r="S56" s="988"/>
      <c r="T56" s="990"/>
      <c r="U56" s="990"/>
      <c r="V56" s="1013"/>
      <c r="W56" s="990"/>
      <c r="X56" s="1096"/>
      <c r="Y56" s="1100" t="s">
        <v>338</v>
      </c>
      <c r="Z56" s="1070" t="s">
        <v>282</v>
      </c>
      <c r="AA56" s="1070" t="s">
        <v>24</v>
      </c>
      <c r="AB56" s="413">
        <v>11.7</v>
      </c>
      <c r="AC56" s="413" t="s">
        <v>15</v>
      </c>
      <c r="AD56" s="1107">
        <f>'[1]исходная инфа'!$E$37</f>
        <v>78246.496342062746</v>
      </c>
      <c r="AE56" s="1115"/>
      <c r="AF56" s="1094"/>
      <c r="AG56" s="1094"/>
      <c r="AH56" s="1094"/>
      <c r="AI56" s="1094"/>
      <c r="AJ56" s="1097"/>
      <c r="AK56" s="1115"/>
      <c r="AL56" s="1094"/>
      <c r="AM56" s="1094"/>
      <c r="AN56" s="1094"/>
      <c r="AO56" s="1094"/>
      <c r="AP56" s="1097"/>
      <c r="AQ56" s="1216"/>
    </row>
    <row r="57" spans="1:43" ht="15.75" thickBot="1" x14ac:dyDescent="0.25">
      <c r="A57" s="1081"/>
      <c r="B57" s="973"/>
      <c r="C57" s="807"/>
      <c r="D57" s="809"/>
      <c r="E57" s="1086"/>
      <c r="F57" s="1089"/>
      <c r="G57" s="1092"/>
      <c r="H57" s="1095"/>
      <c r="I57" s="1095"/>
      <c r="J57" s="1095"/>
      <c r="K57" s="1095"/>
      <c r="L57" s="1102"/>
      <c r="M57" s="1092"/>
      <c r="N57" s="1095"/>
      <c r="O57" s="1095"/>
      <c r="P57" s="1095"/>
      <c r="Q57" s="1095"/>
      <c r="R57" s="1102"/>
      <c r="S57" s="989"/>
      <c r="T57" s="978"/>
      <c r="U57" s="978"/>
      <c r="V57" s="1014"/>
      <c r="W57" s="978"/>
      <c r="X57" s="1102"/>
      <c r="Y57" s="1103"/>
      <c r="Z57" s="1104"/>
      <c r="AA57" s="1104"/>
      <c r="AB57" s="286">
        <f>AB56*12000</f>
        <v>140400</v>
      </c>
      <c r="AC57" s="286" t="s">
        <v>16</v>
      </c>
      <c r="AD57" s="1113"/>
      <c r="AE57" s="1116"/>
      <c r="AF57" s="1095"/>
      <c r="AG57" s="1095"/>
      <c r="AH57" s="1095"/>
      <c r="AI57" s="1095"/>
      <c r="AJ57" s="1102"/>
      <c r="AK57" s="1116"/>
      <c r="AL57" s="1095"/>
      <c r="AM57" s="1095"/>
      <c r="AN57" s="1095"/>
      <c r="AO57" s="1095"/>
      <c r="AP57" s="1102"/>
      <c r="AQ57" s="1217"/>
    </row>
    <row r="58" spans="1:43" ht="15" customHeight="1" x14ac:dyDescent="0.2">
      <c r="A58" s="1028">
        <v>3</v>
      </c>
      <c r="B58" s="818">
        <v>1970023</v>
      </c>
      <c r="C58" s="1148" t="s">
        <v>52</v>
      </c>
      <c r="D58" s="1028" t="s">
        <v>53</v>
      </c>
      <c r="E58" s="1019">
        <v>408.04</v>
      </c>
      <c r="F58" s="1021">
        <v>4080400</v>
      </c>
      <c r="G58" s="1130" t="s">
        <v>623</v>
      </c>
      <c r="H58" s="1131" t="s">
        <v>624</v>
      </c>
      <c r="I58" s="1109" t="s">
        <v>24</v>
      </c>
      <c r="J58" s="737">
        <v>10.891999999999999</v>
      </c>
      <c r="K58" s="738" t="s">
        <v>15</v>
      </c>
      <c r="L58" s="1124">
        <v>63710.146000000001</v>
      </c>
      <c r="M58" s="1126" t="s">
        <v>85</v>
      </c>
      <c r="N58" s="1128" t="s">
        <v>542</v>
      </c>
      <c r="O58" s="1109" t="s">
        <v>26</v>
      </c>
      <c r="P58" s="738">
        <v>3</v>
      </c>
      <c r="Q58" s="738" t="s">
        <v>15</v>
      </c>
      <c r="R58" s="1110">
        <v>168200</v>
      </c>
      <c r="S58" s="981"/>
      <c r="T58" s="818"/>
      <c r="U58" s="818"/>
      <c r="V58" s="818"/>
      <c r="W58" s="818"/>
      <c r="X58" s="982"/>
      <c r="Y58" s="1111" t="s">
        <v>624</v>
      </c>
      <c r="Z58" s="1112" t="s">
        <v>528</v>
      </c>
      <c r="AA58" s="1109" t="s">
        <v>24</v>
      </c>
      <c r="AB58" s="738">
        <v>12</v>
      </c>
      <c r="AC58" s="738" t="s">
        <v>15</v>
      </c>
      <c r="AD58" s="1110">
        <f>'[1]исходная инфа'!$E$36</f>
        <v>80252.816761089998</v>
      </c>
      <c r="AE58" s="1111" t="s">
        <v>531</v>
      </c>
      <c r="AF58" s="1112" t="s">
        <v>628</v>
      </c>
      <c r="AG58" s="1109" t="s">
        <v>24</v>
      </c>
      <c r="AH58" s="737">
        <v>12</v>
      </c>
      <c r="AI58" s="738" t="s">
        <v>15</v>
      </c>
      <c r="AJ58" s="1223">
        <f>'[1]исходная инфа'!$E$47</f>
        <v>83623.435065055775</v>
      </c>
      <c r="AK58" s="1163" t="s">
        <v>630</v>
      </c>
      <c r="AL58" s="1112" t="s">
        <v>631</v>
      </c>
      <c r="AM58" s="1109" t="s">
        <v>24</v>
      </c>
      <c r="AN58" s="737">
        <v>14</v>
      </c>
      <c r="AO58" s="738" t="s">
        <v>15</v>
      </c>
      <c r="AP58" s="1110">
        <f>'[1]исходная инфа'!$E$60</f>
        <v>101560.61738847547</v>
      </c>
      <c r="AQ58" s="1218"/>
    </row>
    <row r="59" spans="1:43" ht="15" x14ac:dyDescent="0.2">
      <c r="A59" s="1028"/>
      <c r="B59" s="1028"/>
      <c r="C59" s="1148"/>
      <c r="D59" s="1028"/>
      <c r="E59" s="1019"/>
      <c r="F59" s="1021"/>
      <c r="G59" s="1130"/>
      <c r="H59" s="1131"/>
      <c r="I59" s="1070"/>
      <c r="J59" s="736">
        <f>J58*10000</f>
        <v>108920</v>
      </c>
      <c r="K59" s="413" t="s">
        <v>16</v>
      </c>
      <c r="L59" s="1125"/>
      <c r="M59" s="1127"/>
      <c r="N59" s="1129"/>
      <c r="O59" s="1070"/>
      <c r="P59" s="413">
        <v>30000</v>
      </c>
      <c r="Q59" s="413" t="s">
        <v>16</v>
      </c>
      <c r="R59" s="1107"/>
      <c r="S59" s="955"/>
      <c r="T59" s="1028"/>
      <c r="U59" s="1028"/>
      <c r="V59" s="1028"/>
      <c r="W59" s="1028"/>
      <c r="X59" s="1132"/>
      <c r="Y59" s="1111"/>
      <c r="Z59" s="1112"/>
      <c r="AA59" s="1070"/>
      <c r="AB59" s="413">
        <f>AB58*10000</f>
        <v>120000</v>
      </c>
      <c r="AC59" s="413" t="s">
        <v>16</v>
      </c>
      <c r="AD59" s="1107"/>
      <c r="AE59" s="1111"/>
      <c r="AF59" s="1112"/>
      <c r="AG59" s="1070"/>
      <c r="AH59" s="736">
        <f>AH58*10000</f>
        <v>120000</v>
      </c>
      <c r="AI59" s="413" t="s">
        <v>16</v>
      </c>
      <c r="AJ59" s="1099"/>
      <c r="AK59" s="1163"/>
      <c r="AL59" s="1112"/>
      <c r="AM59" s="1070"/>
      <c r="AN59" s="736">
        <f>AN58*10000</f>
        <v>140000</v>
      </c>
      <c r="AO59" s="413" t="s">
        <v>16</v>
      </c>
      <c r="AP59" s="1107"/>
      <c r="AQ59" s="1219"/>
    </row>
    <row r="60" spans="1:43" ht="15" customHeight="1" x14ac:dyDescent="0.2">
      <c r="A60" s="1028"/>
      <c r="B60" s="1028"/>
      <c r="C60" s="1148"/>
      <c r="D60" s="1028"/>
      <c r="E60" s="1019"/>
      <c r="F60" s="1021"/>
      <c r="G60" s="1117"/>
      <c r="H60" s="1013"/>
      <c r="I60" s="990"/>
      <c r="J60" s="1013"/>
      <c r="K60" s="990"/>
      <c r="L60" s="1096" t="s">
        <v>582</v>
      </c>
      <c r="M60" s="1121"/>
      <c r="N60" s="1122"/>
      <c r="O60" s="990"/>
      <c r="P60" s="990"/>
      <c r="Q60" s="990"/>
      <c r="R60" s="1096"/>
      <c r="S60" s="955"/>
      <c r="T60" s="1028"/>
      <c r="U60" s="1028"/>
      <c r="V60" s="1028"/>
      <c r="W60" s="1028"/>
      <c r="X60" s="1132"/>
      <c r="Y60" s="1026"/>
      <c r="Z60" s="990"/>
      <c r="AA60" s="990"/>
      <c r="AB60" s="990"/>
      <c r="AC60" s="990"/>
      <c r="AD60" s="991"/>
      <c r="AE60" s="1100" t="s">
        <v>628</v>
      </c>
      <c r="AF60" s="1070" t="s">
        <v>629</v>
      </c>
      <c r="AG60" s="1070" t="s">
        <v>24</v>
      </c>
      <c r="AH60" s="736">
        <v>12</v>
      </c>
      <c r="AI60" s="413" t="s">
        <v>15</v>
      </c>
      <c r="AJ60" s="1099">
        <f>'[1]исходная инфа'!$E$47</f>
        <v>83623.435065055775</v>
      </c>
      <c r="AK60" s="1123" t="s">
        <v>631</v>
      </c>
      <c r="AL60" s="1070" t="s">
        <v>632</v>
      </c>
      <c r="AM60" s="1070" t="s">
        <v>24</v>
      </c>
      <c r="AN60" s="736">
        <v>14</v>
      </c>
      <c r="AO60" s="413" t="s">
        <v>15</v>
      </c>
      <c r="AP60" s="1107">
        <f>'[1]исходная инфа'!$E$61</f>
        <v>101560.66188651024</v>
      </c>
      <c r="AQ60" s="1219"/>
    </row>
    <row r="61" spans="1:43" ht="14.25" customHeight="1" x14ac:dyDescent="0.2">
      <c r="A61" s="1028"/>
      <c r="B61" s="1028"/>
      <c r="C61" s="1148"/>
      <c r="D61" s="1028"/>
      <c r="E61" s="1019"/>
      <c r="F61" s="1021"/>
      <c r="G61" s="1118"/>
      <c r="H61" s="1120"/>
      <c r="I61" s="1028"/>
      <c r="J61" s="1120"/>
      <c r="K61" s="1028"/>
      <c r="L61" s="1097"/>
      <c r="M61" s="1115"/>
      <c r="N61" s="1094"/>
      <c r="O61" s="1028"/>
      <c r="P61" s="1028"/>
      <c r="Q61" s="1028"/>
      <c r="R61" s="1097"/>
      <c r="S61" s="955"/>
      <c r="T61" s="1028"/>
      <c r="U61" s="1028"/>
      <c r="V61" s="1028"/>
      <c r="W61" s="1028"/>
      <c r="X61" s="1132"/>
      <c r="Y61" s="955"/>
      <c r="Z61" s="1028"/>
      <c r="AA61" s="1028"/>
      <c r="AB61" s="1028"/>
      <c r="AC61" s="1028"/>
      <c r="AD61" s="1132"/>
      <c r="AE61" s="1100"/>
      <c r="AF61" s="1070"/>
      <c r="AG61" s="1070"/>
      <c r="AH61" s="736">
        <f>AH60*10000</f>
        <v>120000</v>
      </c>
      <c r="AI61" s="413" t="s">
        <v>16</v>
      </c>
      <c r="AJ61" s="1099"/>
      <c r="AK61" s="1123"/>
      <c r="AL61" s="1070"/>
      <c r="AM61" s="1070"/>
      <c r="AN61" s="736">
        <f>AN60*10000</f>
        <v>140000</v>
      </c>
      <c r="AO61" s="413" t="s">
        <v>16</v>
      </c>
      <c r="AP61" s="1107"/>
      <c r="AQ61" s="1219"/>
    </row>
    <row r="62" spans="1:43" ht="17.25" customHeight="1" x14ac:dyDescent="0.2">
      <c r="A62" s="1028"/>
      <c r="B62" s="1028"/>
      <c r="C62" s="1148"/>
      <c r="D62" s="1028"/>
      <c r="E62" s="1019"/>
      <c r="F62" s="1021"/>
      <c r="G62" s="1118"/>
      <c r="H62" s="1120"/>
      <c r="I62" s="1028"/>
      <c r="J62" s="1120"/>
      <c r="K62" s="1028"/>
      <c r="L62" s="1097"/>
      <c r="M62" s="1115"/>
      <c r="N62" s="1094"/>
      <c r="O62" s="1028"/>
      <c r="P62" s="1028"/>
      <c r="Q62" s="1028"/>
      <c r="R62" s="1097"/>
      <c r="S62" s="955"/>
      <c r="T62" s="1028"/>
      <c r="U62" s="1028"/>
      <c r="V62" s="1028"/>
      <c r="W62" s="1028"/>
      <c r="X62" s="1132"/>
      <c r="Y62" s="955"/>
      <c r="Z62" s="1028"/>
      <c r="AA62" s="1028"/>
      <c r="AB62" s="1028"/>
      <c r="AC62" s="1028"/>
      <c r="AD62" s="1132"/>
      <c r="AE62" s="1100" t="s">
        <v>629</v>
      </c>
      <c r="AF62" s="1070" t="s">
        <v>630</v>
      </c>
      <c r="AG62" s="1070" t="s">
        <v>24</v>
      </c>
      <c r="AH62" s="736">
        <v>11</v>
      </c>
      <c r="AI62" s="413" t="s">
        <v>15</v>
      </c>
      <c r="AJ62" s="1099">
        <f>'[1]исходная инфа'!$E$49</f>
        <v>76654.815476301126</v>
      </c>
      <c r="AK62" s="1123" t="s">
        <v>632</v>
      </c>
      <c r="AL62" s="1070" t="s">
        <v>633</v>
      </c>
      <c r="AM62" s="1070" t="s">
        <v>24</v>
      </c>
      <c r="AN62" s="736">
        <v>14</v>
      </c>
      <c r="AO62" s="413" t="s">
        <v>15</v>
      </c>
      <c r="AP62" s="1107">
        <f>'[1]исходная инфа'!$E$62</f>
        <v>101560.66188651024</v>
      </c>
      <c r="AQ62" s="1219"/>
    </row>
    <row r="63" spans="1:43" ht="15" x14ac:dyDescent="0.2">
      <c r="A63" s="1028"/>
      <c r="B63" s="1028"/>
      <c r="C63" s="1148"/>
      <c r="D63" s="1028"/>
      <c r="E63" s="1019"/>
      <c r="F63" s="1021"/>
      <c r="G63" s="1118"/>
      <c r="H63" s="1120"/>
      <c r="I63" s="1028"/>
      <c r="J63" s="1120"/>
      <c r="K63" s="1028"/>
      <c r="L63" s="1097"/>
      <c r="M63" s="1115"/>
      <c r="N63" s="1094"/>
      <c r="O63" s="1028"/>
      <c r="P63" s="1028"/>
      <c r="Q63" s="1028"/>
      <c r="R63" s="1097"/>
      <c r="S63" s="955"/>
      <c r="T63" s="1028"/>
      <c r="U63" s="1028"/>
      <c r="V63" s="1028"/>
      <c r="W63" s="1028"/>
      <c r="X63" s="1132"/>
      <c r="Y63" s="955"/>
      <c r="Z63" s="1028"/>
      <c r="AA63" s="1028"/>
      <c r="AB63" s="1028"/>
      <c r="AC63" s="1028"/>
      <c r="AD63" s="1132"/>
      <c r="AE63" s="1100"/>
      <c r="AF63" s="1070"/>
      <c r="AG63" s="1070"/>
      <c r="AH63" s="736">
        <f>AH62*10000</f>
        <v>110000</v>
      </c>
      <c r="AI63" s="413" t="s">
        <v>16</v>
      </c>
      <c r="AJ63" s="1099"/>
      <c r="AK63" s="1123"/>
      <c r="AL63" s="1070"/>
      <c r="AM63" s="1070"/>
      <c r="AN63" s="736">
        <f>AN62*10000</f>
        <v>140000</v>
      </c>
      <c r="AO63" s="413" t="s">
        <v>16</v>
      </c>
      <c r="AP63" s="1107"/>
      <c r="AQ63" s="1219"/>
    </row>
    <row r="64" spans="1:43" ht="15" x14ac:dyDescent="0.2">
      <c r="A64" s="1028"/>
      <c r="B64" s="1028"/>
      <c r="C64" s="1148"/>
      <c r="D64" s="1028"/>
      <c r="E64" s="1019"/>
      <c r="F64" s="1021"/>
      <c r="G64" s="1118"/>
      <c r="H64" s="1120"/>
      <c r="I64" s="1028"/>
      <c r="J64" s="1120"/>
      <c r="K64" s="1028"/>
      <c r="L64" s="1097"/>
      <c r="M64" s="1115"/>
      <c r="N64" s="1094"/>
      <c r="O64" s="1028"/>
      <c r="P64" s="1028"/>
      <c r="Q64" s="1028"/>
      <c r="R64" s="1097"/>
      <c r="S64" s="955"/>
      <c r="T64" s="1028"/>
      <c r="U64" s="1028"/>
      <c r="V64" s="1028"/>
      <c r="W64" s="1028"/>
      <c r="X64" s="1132"/>
      <c r="Y64" s="955"/>
      <c r="Z64" s="1028"/>
      <c r="AA64" s="1028"/>
      <c r="AB64" s="1028"/>
      <c r="AC64" s="1028"/>
      <c r="AD64" s="1132"/>
      <c r="AE64" s="1026"/>
      <c r="AF64" s="990"/>
      <c r="AG64" s="990"/>
      <c r="AH64" s="1013"/>
      <c r="AI64" s="990"/>
      <c r="AJ64" s="1146"/>
      <c r="AK64" s="1123" t="s">
        <v>633</v>
      </c>
      <c r="AL64" s="1070" t="s">
        <v>284</v>
      </c>
      <c r="AM64" s="1070" t="s">
        <v>24</v>
      </c>
      <c r="AN64" s="736">
        <v>12.5</v>
      </c>
      <c r="AO64" s="413" t="s">
        <v>15</v>
      </c>
      <c r="AP64" s="1107">
        <f>'[1]исходная инфа'!$E$63-47</f>
        <v>90552.364735759023</v>
      </c>
      <c r="AQ64" s="1219"/>
    </row>
    <row r="65" spans="1:44" ht="15.75" thickBot="1" x14ac:dyDescent="0.25">
      <c r="A65" s="1028"/>
      <c r="B65" s="978"/>
      <c r="C65" s="1148"/>
      <c r="D65" s="1028"/>
      <c r="E65" s="1019"/>
      <c r="F65" s="1021"/>
      <c r="G65" s="1119"/>
      <c r="H65" s="1014"/>
      <c r="I65" s="978"/>
      <c r="J65" s="1014"/>
      <c r="K65" s="978"/>
      <c r="L65" s="1102"/>
      <c r="M65" s="1116"/>
      <c r="N65" s="1095"/>
      <c r="O65" s="978"/>
      <c r="P65" s="978"/>
      <c r="Q65" s="978"/>
      <c r="R65" s="1102"/>
      <c r="S65" s="956"/>
      <c r="T65" s="978"/>
      <c r="U65" s="978"/>
      <c r="V65" s="978"/>
      <c r="W65" s="978"/>
      <c r="X65" s="983"/>
      <c r="Y65" s="956"/>
      <c r="Z65" s="978"/>
      <c r="AA65" s="978"/>
      <c r="AB65" s="978"/>
      <c r="AC65" s="978"/>
      <c r="AD65" s="983"/>
      <c r="AE65" s="955"/>
      <c r="AF65" s="1028"/>
      <c r="AG65" s="1028"/>
      <c r="AH65" s="1120"/>
      <c r="AI65" s="1028"/>
      <c r="AJ65" s="1147"/>
      <c r="AK65" s="1123"/>
      <c r="AL65" s="1070"/>
      <c r="AM65" s="1070"/>
      <c r="AN65" s="736">
        <f>AN64*10000</f>
        <v>125000</v>
      </c>
      <c r="AO65" s="413" t="s">
        <v>16</v>
      </c>
      <c r="AP65" s="1107"/>
      <c r="AQ65" s="1220"/>
    </row>
    <row r="66" spans="1:44" ht="15" x14ac:dyDescent="0.2">
      <c r="A66" s="1139">
        <v>4</v>
      </c>
      <c r="B66" s="1105">
        <v>1969971</v>
      </c>
      <c r="C66" s="1140" t="s">
        <v>59</v>
      </c>
      <c r="D66" s="1105" t="s">
        <v>60</v>
      </c>
      <c r="E66" s="1142">
        <v>67.495000000000005</v>
      </c>
      <c r="F66" s="1144">
        <f>E66*10000</f>
        <v>674950</v>
      </c>
      <c r="G66" s="1134" t="s">
        <v>85</v>
      </c>
      <c r="H66" s="1136" t="s">
        <v>80</v>
      </c>
      <c r="I66" s="1105" t="s">
        <v>24</v>
      </c>
      <c r="J66" s="734">
        <v>12</v>
      </c>
      <c r="K66" s="735" t="s">
        <v>15</v>
      </c>
      <c r="L66" s="1137">
        <v>70189.854000000007</v>
      </c>
      <c r="M66" s="1138"/>
      <c r="N66" s="1004"/>
      <c r="O66" s="1004"/>
      <c r="P66" s="1004"/>
      <c r="Q66" s="1004"/>
      <c r="R66" s="999"/>
      <c r="S66" s="1162" t="s">
        <v>80</v>
      </c>
      <c r="T66" s="1133" t="s">
        <v>626</v>
      </c>
      <c r="U66" s="1105" t="s">
        <v>24</v>
      </c>
      <c r="V66" s="735">
        <v>11.7</v>
      </c>
      <c r="W66" s="735" t="s">
        <v>15</v>
      </c>
      <c r="X66" s="1106">
        <f>'[1]исходная инфа'!$E$27</f>
        <v>74948.751285500708</v>
      </c>
      <c r="Y66" s="1000"/>
      <c r="Z66" s="818"/>
      <c r="AA66" s="818"/>
      <c r="AB66" s="818"/>
      <c r="AC66" s="818"/>
      <c r="AD66" s="1161"/>
      <c r="AE66" s="1159"/>
      <c r="AF66" s="1004"/>
      <c r="AG66" s="1004"/>
      <c r="AH66" s="1004"/>
      <c r="AI66" s="1004"/>
      <c r="AJ66" s="1157"/>
      <c r="AK66" s="1159"/>
      <c r="AL66" s="1004"/>
      <c r="AM66" s="1004"/>
      <c r="AN66" s="1004"/>
      <c r="AO66" s="1004"/>
      <c r="AP66" s="999"/>
      <c r="AQ66" s="1221"/>
    </row>
    <row r="67" spans="1:44" ht="15.75" thickBot="1" x14ac:dyDescent="0.25">
      <c r="A67" s="1123"/>
      <c r="B67" s="1070"/>
      <c r="C67" s="1141"/>
      <c r="D67" s="1070"/>
      <c r="E67" s="1143"/>
      <c r="F67" s="1145"/>
      <c r="G67" s="1135"/>
      <c r="H67" s="1131"/>
      <c r="I67" s="1070"/>
      <c r="J67" s="736">
        <f>J66*10000</f>
        <v>120000</v>
      </c>
      <c r="K67" s="413" t="s">
        <v>16</v>
      </c>
      <c r="L67" s="1125"/>
      <c r="M67" s="1071"/>
      <c r="N67" s="993"/>
      <c r="O67" s="993"/>
      <c r="P67" s="993"/>
      <c r="Q67" s="993"/>
      <c r="R67" s="995"/>
      <c r="S67" s="1163"/>
      <c r="T67" s="1112"/>
      <c r="U67" s="1070"/>
      <c r="V67" s="413">
        <f>V66*10000</f>
        <v>117000</v>
      </c>
      <c r="W67" s="413" t="s">
        <v>16</v>
      </c>
      <c r="X67" s="1107"/>
      <c r="Y67" s="1098"/>
      <c r="Z67" s="1028"/>
      <c r="AA67" s="1028"/>
      <c r="AB67" s="1028"/>
      <c r="AC67" s="1028"/>
      <c r="AD67" s="1147"/>
      <c r="AE67" s="1160"/>
      <c r="AF67" s="993"/>
      <c r="AG67" s="993"/>
      <c r="AH67" s="993"/>
      <c r="AI67" s="993"/>
      <c r="AJ67" s="1158"/>
      <c r="AK67" s="1160"/>
      <c r="AL67" s="993"/>
      <c r="AM67" s="993"/>
      <c r="AN67" s="993"/>
      <c r="AO67" s="993"/>
      <c r="AP67" s="995"/>
      <c r="AQ67" s="1222"/>
    </row>
    <row r="68" spans="1:44" ht="48.75" customHeight="1" thickBot="1" x14ac:dyDescent="0.25">
      <c r="A68" s="1149" t="s">
        <v>54</v>
      </c>
      <c r="B68" s="1150"/>
      <c r="C68" s="1150"/>
      <c r="D68" s="1151"/>
      <c r="E68" s="659">
        <f>SUM(E52:E67)</f>
        <v>639.48500000000001</v>
      </c>
      <c r="F68" s="658">
        <f>SUM(F52:F67)</f>
        <v>6334950</v>
      </c>
      <c r="G68" s="183"/>
      <c r="H68" s="184"/>
      <c r="I68" s="185"/>
      <c r="J68" s="186">
        <f>J69</f>
        <v>22.891999999999999</v>
      </c>
      <c r="K68" s="184" t="s">
        <v>469</v>
      </c>
      <c r="L68" s="182">
        <f>SUM(L52:L67)</f>
        <v>133900</v>
      </c>
      <c r="M68" s="187"/>
      <c r="N68" s="185"/>
      <c r="O68" s="185"/>
      <c r="P68" s="186">
        <f>P71</f>
        <v>3</v>
      </c>
      <c r="Q68" s="184" t="s">
        <v>469</v>
      </c>
      <c r="R68" s="182">
        <f>SUM(R52:R67)</f>
        <v>168200</v>
      </c>
      <c r="S68" s="187"/>
      <c r="T68" s="185"/>
      <c r="U68" s="185"/>
      <c r="V68" s="186">
        <f>V69</f>
        <v>26.070999999999998</v>
      </c>
      <c r="W68" s="184" t="s">
        <v>469</v>
      </c>
      <c r="X68" s="182">
        <f>SUM(X52:X67)</f>
        <v>315000</v>
      </c>
      <c r="Y68" s="187"/>
      <c r="Z68" s="185"/>
      <c r="AA68" s="185"/>
      <c r="AB68" s="186">
        <f>AB69</f>
        <v>36.247999999999998</v>
      </c>
      <c r="AC68" s="184" t="s">
        <v>469</v>
      </c>
      <c r="AD68" s="182">
        <f>SUM(AD52:AD67)</f>
        <v>242417.00849633251</v>
      </c>
      <c r="AE68" s="187"/>
      <c r="AF68" s="185"/>
      <c r="AG68" s="185"/>
      <c r="AH68" s="186">
        <f>AH69</f>
        <v>35</v>
      </c>
      <c r="AI68" s="184" t="s">
        <v>469</v>
      </c>
      <c r="AJ68" s="182">
        <f>SUM(AJ52:AJ67)</f>
        <v>243901.68560641268</v>
      </c>
      <c r="AK68" s="187"/>
      <c r="AL68" s="185"/>
      <c r="AM68" s="185"/>
      <c r="AN68" s="186">
        <f>AN69</f>
        <v>54.5</v>
      </c>
      <c r="AO68" s="184" t="s">
        <v>469</v>
      </c>
      <c r="AP68" s="182">
        <f>SUM(AP52:AP67)</f>
        <v>395234.30589725502</v>
      </c>
      <c r="AQ68" s="188"/>
    </row>
    <row r="69" spans="1:44" ht="15" customHeight="1" x14ac:dyDescent="0.2">
      <c r="A69" s="1152" t="s">
        <v>55</v>
      </c>
      <c r="B69" s="1153"/>
      <c r="C69" s="1153"/>
      <c r="D69" s="1153"/>
      <c r="E69" s="1153"/>
      <c r="F69" s="1153"/>
      <c r="G69" s="794"/>
      <c r="H69" s="794"/>
      <c r="I69" s="1154" t="s">
        <v>24</v>
      </c>
      <c r="J69" s="189">
        <f>SUM(J58,J66)</f>
        <v>22.891999999999999</v>
      </c>
      <c r="K69" s="253" t="s">
        <v>15</v>
      </c>
      <c r="L69" s="1155">
        <f>L58+L66</f>
        <v>133900</v>
      </c>
      <c r="M69" s="759"/>
      <c r="N69" s="796"/>
      <c r="O69" s="1154" t="s">
        <v>24</v>
      </c>
      <c r="P69" s="190">
        <f>P54</f>
        <v>0</v>
      </c>
      <c r="Q69" s="253" t="s">
        <v>15</v>
      </c>
      <c r="R69" s="1155">
        <f>R54</f>
        <v>0</v>
      </c>
      <c r="S69" s="759"/>
      <c r="T69" s="796"/>
      <c r="U69" s="1154" t="s">
        <v>24</v>
      </c>
      <c r="V69" s="190">
        <f>V52+V54+V66</f>
        <v>26.070999999999998</v>
      </c>
      <c r="W69" s="253" t="s">
        <v>15</v>
      </c>
      <c r="X69" s="1155">
        <f>X52+X54+X66</f>
        <v>315000</v>
      </c>
      <c r="Y69" s="759"/>
      <c r="Z69" s="796"/>
      <c r="AA69" s="1154" t="s">
        <v>24</v>
      </c>
      <c r="AB69" s="190">
        <f>AB54+AB56+AB58</f>
        <v>36.247999999999998</v>
      </c>
      <c r="AC69" s="253" t="s">
        <v>15</v>
      </c>
      <c r="AD69" s="1155">
        <f>AD54+AD56+AD58</f>
        <v>242417.00849633251</v>
      </c>
      <c r="AE69" s="759"/>
      <c r="AF69" s="796"/>
      <c r="AG69" s="1154" t="s">
        <v>24</v>
      </c>
      <c r="AH69" s="190">
        <f>SUM(AH58,AH60,AH62)</f>
        <v>35</v>
      </c>
      <c r="AI69" s="253" t="s">
        <v>15</v>
      </c>
      <c r="AJ69" s="1155">
        <f>SUM(AJ52,AJ58:AJ63)</f>
        <v>243901.68560641268</v>
      </c>
      <c r="AK69" s="759"/>
      <c r="AL69" s="796"/>
      <c r="AM69" s="1154" t="s">
        <v>24</v>
      </c>
      <c r="AN69" s="190">
        <f>SUM(AN58,AN60,AN62,AN64)</f>
        <v>54.5</v>
      </c>
      <c r="AO69" s="253" t="s">
        <v>15</v>
      </c>
      <c r="AP69" s="1155">
        <f>AP58+AP60+AP62+AP64</f>
        <v>395234.30589725502</v>
      </c>
      <c r="AQ69" s="1165"/>
    </row>
    <row r="70" spans="1:44" ht="15" customHeight="1" x14ac:dyDescent="0.2">
      <c r="A70" s="1066"/>
      <c r="B70" s="1067"/>
      <c r="C70" s="1067"/>
      <c r="D70" s="1067"/>
      <c r="E70" s="1067"/>
      <c r="F70" s="1067"/>
      <c r="G70" s="1067"/>
      <c r="H70" s="1067"/>
      <c r="I70" s="1049"/>
      <c r="J70" s="191">
        <f>SUM(J59,J67)</f>
        <v>228920</v>
      </c>
      <c r="K70" s="257" t="s">
        <v>25</v>
      </c>
      <c r="L70" s="1156"/>
      <c r="M70" s="1167"/>
      <c r="N70" s="1168"/>
      <c r="O70" s="1049"/>
      <c r="P70" s="190">
        <f>P55</f>
        <v>0</v>
      </c>
      <c r="Q70" s="257" t="s">
        <v>25</v>
      </c>
      <c r="R70" s="1156"/>
      <c r="S70" s="1167"/>
      <c r="T70" s="1168"/>
      <c r="U70" s="1049"/>
      <c r="V70" s="190">
        <f>V53+V55+V67</f>
        <v>270510</v>
      </c>
      <c r="W70" s="257" t="s">
        <v>25</v>
      </c>
      <c r="X70" s="1156"/>
      <c r="Y70" s="1167"/>
      <c r="Z70" s="1168"/>
      <c r="AA70" s="1049"/>
      <c r="AB70" s="190">
        <f>AB55+AB57+AB59</f>
        <v>410976</v>
      </c>
      <c r="AC70" s="257" t="s">
        <v>25</v>
      </c>
      <c r="AD70" s="1156"/>
      <c r="AE70" s="1167"/>
      <c r="AF70" s="1168"/>
      <c r="AG70" s="1049"/>
      <c r="AH70" s="190">
        <f>SUM(AH59,AH61,AH63)</f>
        <v>350000</v>
      </c>
      <c r="AI70" s="257" t="s">
        <v>25</v>
      </c>
      <c r="AJ70" s="1156"/>
      <c r="AK70" s="1167"/>
      <c r="AL70" s="1168"/>
      <c r="AM70" s="1049"/>
      <c r="AN70" s="190">
        <f>SUM(AN59,AN61,AN63,AN65)</f>
        <v>545000</v>
      </c>
      <c r="AO70" s="257" t="s">
        <v>25</v>
      </c>
      <c r="AP70" s="1156"/>
      <c r="AQ70" s="1166"/>
      <c r="AR70" s="728"/>
    </row>
    <row r="71" spans="1:44" ht="15" customHeight="1" x14ac:dyDescent="0.2">
      <c r="A71" s="1066"/>
      <c r="B71" s="1067"/>
      <c r="C71" s="1067"/>
      <c r="D71" s="1067"/>
      <c r="E71" s="1067"/>
      <c r="F71" s="1067"/>
      <c r="G71" s="1067"/>
      <c r="H71" s="1067"/>
      <c r="I71" s="1048" t="s">
        <v>26</v>
      </c>
      <c r="J71" s="191"/>
      <c r="K71" s="257" t="s">
        <v>15</v>
      </c>
      <c r="L71" s="1164"/>
      <c r="M71" s="1167"/>
      <c r="N71" s="1168"/>
      <c r="O71" s="1048" t="s">
        <v>26</v>
      </c>
      <c r="P71" s="191">
        <f>P58</f>
        <v>3</v>
      </c>
      <c r="Q71" s="257" t="s">
        <v>15</v>
      </c>
      <c r="R71" s="1164">
        <f>R58</f>
        <v>168200</v>
      </c>
      <c r="S71" s="1167"/>
      <c r="T71" s="1168"/>
      <c r="U71" s="1048" t="s">
        <v>26</v>
      </c>
      <c r="V71" s="191"/>
      <c r="W71" s="257" t="s">
        <v>15</v>
      </c>
      <c r="X71" s="138"/>
      <c r="Y71" s="1167"/>
      <c r="Z71" s="1168"/>
      <c r="AA71" s="1048" t="s">
        <v>26</v>
      </c>
      <c r="AB71" s="191"/>
      <c r="AC71" s="257" t="s">
        <v>15</v>
      </c>
      <c r="AD71" s="138"/>
      <c r="AE71" s="1167"/>
      <c r="AF71" s="1168"/>
      <c r="AG71" s="1048" t="s">
        <v>26</v>
      </c>
      <c r="AH71" s="191"/>
      <c r="AI71" s="257" t="s">
        <v>15</v>
      </c>
      <c r="AJ71" s="138"/>
      <c r="AK71" s="1167"/>
      <c r="AL71" s="1168"/>
      <c r="AM71" s="1048" t="s">
        <v>26</v>
      </c>
      <c r="AN71" s="191"/>
      <c r="AO71" s="257" t="s">
        <v>15</v>
      </c>
      <c r="AP71" s="138"/>
      <c r="AQ71" s="192"/>
      <c r="AR71" s="728"/>
    </row>
    <row r="72" spans="1:44" ht="15.75" customHeight="1" thickBot="1" x14ac:dyDescent="0.25">
      <c r="A72" s="1066"/>
      <c r="B72" s="1067"/>
      <c r="C72" s="1067"/>
      <c r="D72" s="1067"/>
      <c r="E72" s="1067"/>
      <c r="F72" s="1067"/>
      <c r="G72" s="1067"/>
      <c r="H72" s="1067"/>
      <c r="I72" s="1049"/>
      <c r="J72" s="191"/>
      <c r="K72" s="257" t="s">
        <v>25</v>
      </c>
      <c r="L72" s="1156"/>
      <c r="M72" s="1167"/>
      <c r="N72" s="1168"/>
      <c r="O72" s="1049"/>
      <c r="P72" s="191">
        <f>P59</f>
        <v>30000</v>
      </c>
      <c r="Q72" s="257" t="s">
        <v>25</v>
      </c>
      <c r="R72" s="1156"/>
      <c r="S72" s="1167"/>
      <c r="T72" s="1168"/>
      <c r="U72" s="1049"/>
      <c r="V72" s="191"/>
      <c r="W72" s="257" t="s">
        <v>25</v>
      </c>
      <c r="X72" s="138"/>
      <c r="Y72" s="1167"/>
      <c r="Z72" s="1168"/>
      <c r="AA72" s="1049"/>
      <c r="AB72" s="191"/>
      <c r="AC72" s="257" t="s">
        <v>25</v>
      </c>
      <c r="AD72" s="138"/>
      <c r="AE72" s="1167"/>
      <c r="AF72" s="1168"/>
      <c r="AG72" s="1049"/>
      <c r="AH72" s="191"/>
      <c r="AI72" s="257" t="s">
        <v>25</v>
      </c>
      <c r="AJ72" s="138"/>
      <c r="AK72" s="1167"/>
      <c r="AL72" s="1168"/>
      <c r="AM72" s="1049"/>
      <c r="AN72" s="191"/>
      <c r="AO72" s="257" t="s">
        <v>25</v>
      </c>
      <c r="AP72" s="138"/>
      <c r="AQ72" s="192"/>
    </row>
    <row r="73" spans="1:44" ht="15.75" hidden="1" thickBot="1" x14ac:dyDescent="0.3">
      <c r="A73" s="1066"/>
      <c r="B73" s="1067"/>
      <c r="C73" s="1067"/>
      <c r="D73" s="1067"/>
      <c r="E73" s="1067"/>
      <c r="F73" s="1067"/>
      <c r="G73" s="1067"/>
      <c r="H73" s="1067"/>
      <c r="I73" s="1048" t="s">
        <v>27</v>
      </c>
      <c r="J73" s="191"/>
      <c r="K73" s="257" t="s">
        <v>15</v>
      </c>
      <c r="L73" s="1164"/>
      <c r="M73" s="181"/>
      <c r="N73" s="126"/>
      <c r="O73" s="1048" t="s">
        <v>27</v>
      </c>
      <c r="P73" s="191"/>
      <c r="Q73" s="257" t="s">
        <v>15</v>
      </c>
      <c r="R73" s="138"/>
      <c r="S73" s="181"/>
      <c r="T73" s="126"/>
      <c r="U73" s="1048" t="s">
        <v>27</v>
      </c>
      <c r="V73" s="191"/>
      <c r="W73" s="257" t="s">
        <v>15</v>
      </c>
      <c r="X73" s="138"/>
      <c r="Y73" s="181"/>
      <c r="Z73" s="126"/>
      <c r="AA73" s="1048" t="s">
        <v>27</v>
      </c>
      <c r="AB73" s="191"/>
      <c r="AC73" s="257" t="s">
        <v>15</v>
      </c>
      <c r="AD73" s="138"/>
      <c r="AE73" s="181"/>
      <c r="AF73" s="126"/>
      <c r="AG73" s="1048" t="s">
        <v>27</v>
      </c>
      <c r="AH73" s="191"/>
      <c r="AI73" s="257" t="s">
        <v>15</v>
      </c>
      <c r="AJ73" s="138"/>
      <c r="AK73" s="181"/>
      <c r="AL73" s="126"/>
      <c r="AM73" s="1048" t="s">
        <v>27</v>
      </c>
      <c r="AN73" s="191"/>
      <c r="AO73" s="257" t="s">
        <v>15</v>
      </c>
      <c r="AP73" s="138"/>
      <c r="AQ73" s="192"/>
    </row>
    <row r="74" spans="1:44" ht="15.75" hidden="1" thickBot="1" x14ac:dyDescent="0.3">
      <c r="A74" s="1066"/>
      <c r="B74" s="1067"/>
      <c r="C74" s="1067"/>
      <c r="D74" s="1067"/>
      <c r="E74" s="1067"/>
      <c r="F74" s="1067"/>
      <c r="G74" s="1067"/>
      <c r="H74" s="1067"/>
      <c r="I74" s="1049"/>
      <c r="J74" s="191"/>
      <c r="K74" s="257" t="s">
        <v>25</v>
      </c>
      <c r="L74" s="1156"/>
      <c r="M74" s="181"/>
      <c r="N74" s="126"/>
      <c r="O74" s="1049"/>
      <c r="P74" s="191"/>
      <c r="Q74" s="257" t="s">
        <v>25</v>
      </c>
      <c r="R74" s="138"/>
      <c r="S74" s="181"/>
      <c r="T74" s="126"/>
      <c r="U74" s="1049"/>
      <c r="V74" s="191"/>
      <c r="W74" s="257" t="s">
        <v>25</v>
      </c>
      <c r="X74" s="138"/>
      <c r="Y74" s="181"/>
      <c r="Z74" s="126"/>
      <c r="AA74" s="1049"/>
      <c r="AB74" s="191"/>
      <c r="AC74" s="257" t="s">
        <v>25</v>
      </c>
      <c r="AD74" s="138"/>
      <c r="AE74" s="181"/>
      <c r="AF74" s="126"/>
      <c r="AG74" s="1049"/>
      <c r="AH74" s="191"/>
      <c r="AI74" s="257" t="s">
        <v>25</v>
      </c>
      <c r="AJ74" s="138"/>
      <c r="AK74" s="181"/>
      <c r="AL74" s="126"/>
      <c r="AM74" s="1049"/>
      <c r="AN74" s="191"/>
      <c r="AO74" s="257" t="s">
        <v>25</v>
      </c>
      <c r="AP74" s="138"/>
      <c r="AQ74" s="192"/>
    </row>
    <row r="75" spans="1:44" ht="15.75" hidden="1" thickBot="1" x14ac:dyDescent="0.3">
      <c r="A75" s="1066"/>
      <c r="B75" s="1067"/>
      <c r="C75" s="1067"/>
      <c r="D75" s="1067"/>
      <c r="E75" s="1067"/>
      <c r="F75" s="1067"/>
      <c r="G75" s="1067"/>
      <c r="H75" s="1067"/>
      <c r="I75" s="1048" t="s">
        <v>28</v>
      </c>
      <c r="J75" s="191"/>
      <c r="K75" s="257" t="s">
        <v>15</v>
      </c>
      <c r="L75" s="1164"/>
      <c r="M75" s="181"/>
      <c r="N75" s="126"/>
      <c r="O75" s="1048" t="s">
        <v>28</v>
      </c>
      <c r="P75" s="191"/>
      <c r="Q75" s="257" t="s">
        <v>15</v>
      </c>
      <c r="R75" s="138"/>
      <c r="S75" s="181"/>
      <c r="T75" s="126"/>
      <c r="U75" s="1048" t="s">
        <v>28</v>
      </c>
      <c r="V75" s="191"/>
      <c r="W75" s="257" t="s">
        <v>15</v>
      </c>
      <c r="X75" s="138"/>
      <c r="Y75" s="181"/>
      <c r="Z75" s="126"/>
      <c r="AA75" s="1048" t="s">
        <v>28</v>
      </c>
      <c r="AB75" s="191"/>
      <c r="AC75" s="257" t="s">
        <v>15</v>
      </c>
      <c r="AD75" s="138"/>
      <c r="AE75" s="181"/>
      <c r="AF75" s="126"/>
      <c r="AG75" s="1048" t="s">
        <v>28</v>
      </c>
      <c r="AH75" s="191"/>
      <c r="AI75" s="257" t="s">
        <v>15</v>
      </c>
      <c r="AJ75" s="138"/>
      <c r="AK75" s="181"/>
      <c r="AL75" s="126"/>
      <c r="AM75" s="1048" t="s">
        <v>28</v>
      </c>
      <c r="AN75" s="191"/>
      <c r="AO75" s="257" t="s">
        <v>15</v>
      </c>
      <c r="AP75" s="138"/>
      <c r="AQ75" s="192"/>
    </row>
    <row r="76" spans="1:44" ht="15.75" hidden="1" thickBot="1" x14ac:dyDescent="0.3">
      <c r="A76" s="1066"/>
      <c r="B76" s="1067"/>
      <c r="C76" s="1067"/>
      <c r="D76" s="1067"/>
      <c r="E76" s="1067"/>
      <c r="F76" s="1067"/>
      <c r="G76" s="1067"/>
      <c r="H76" s="1067"/>
      <c r="I76" s="1049"/>
      <c r="J76" s="191"/>
      <c r="K76" s="257" t="s">
        <v>25</v>
      </c>
      <c r="L76" s="1156"/>
      <c r="M76" s="181"/>
      <c r="N76" s="126"/>
      <c r="O76" s="1049"/>
      <c r="P76" s="191"/>
      <c r="Q76" s="257" t="s">
        <v>25</v>
      </c>
      <c r="R76" s="138"/>
      <c r="S76" s="181"/>
      <c r="T76" s="126"/>
      <c r="U76" s="1049"/>
      <c r="V76" s="191"/>
      <c r="W76" s="257" t="s">
        <v>25</v>
      </c>
      <c r="X76" s="138"/>
      <c r="Y76" s="181"/>
      <c r="Z76" s="126"/>
      <c r="AA76" s="1049"/>
      <c r="AB76" s="191"/>
      <c r="AC76" s="257" t="s">
        <v>25</v>
      </c>
      <c r="AD76" s="138"/>
      <c r="AE76" s="181"/>
      <c r="AF76" s="126"/>
      <c r="AG76" s="1049"/>
      <c r="AH76" s="191"/>
      <c r="AI76" s="257" t="s">
        <v>25</v>
      </c>
      <c r="AJ76" s="138"/>
      <c r="AK76" s="181"/>
      <c r="AL76" s="126"/>
      <c r="AM76" s="1049"/>
      <c r="AN76" s="191"/>
      <c r="AO76" s="257" t="s">
        <v>25</v>
      </c>
      <c r="AP76" s="138"/>
      <c r="AQ76" s="192"/>
    </row>
    <row r="77" spans="1:44" ht="15.75" hidden="1" thickBot="1" x14ac:dyDescent="0.3">
      <c r="A77" s="1066"/>
      <c r="B77" s="1067"/>
      <c r="C77" s="1067"/>
      <c r="D77" s="1067"/>
      <c r="E77" s="1067"/>
      <c r="F77" s="1067"/>
      <c r="G77" s="1067"/>
      <c r="H77" s="1067"/>
      <c r="I77" s="1048" t="s">
        <v>29</v>
      </c>
      <c r="J77" s="191"/>
      <c r="K77" s="257" t="s">
        <v>25</v>
      </c>
      <c r="L77" s="1164"/>
      <c r="M77" s="181"/>
      <c r="N77" s="126"/>
      <c r="O77" s="1048" t="s">
        <v>29</v>
      </c>
      <c r="P77" s="191"/>
      <c r="Q77" s="257" t="s">
        <v>25</v>
      </c>
      <c r="R77" s="1164"/>
      <c r="S77" s="181"/>
      <c r="T77" s="126"/>
      <c r="U77" s="1048" t="s">
        <v>29</v>
      </c>
      <c r="V77" s="191"/>
      <c r="W77" s="257" t="s">
        <v>25</v>
      </c>
      <c r="X77" s="1164"/>
      <c r="Y77" s="181"/>
      <c r="Z77" s="126"/>
      <c r="AA77" s="1048" t="s">
        <v>29</v>
      </c>
      <c r="AB77" s="191"/>
      <c r="AC77" s="257" t="s">
        <v>25</v>
      </c>
      <c r="AD77" s="1164"/>
      <c r="AE77" s="181"/>
      <c r="AF77" s="126"/>
      <c r="AG77" s="1048" t="s">
        <v>29</v>
      </c>
      <c r="AH77" s="191"/>
      <c r="AI77" s="257" t="s">
        <v>25</v>
      </c>
      <c r="AJ77" s="1164"/>
      <c r="AK77" s="181"/>
      <c r="AL77" s="126"/>
      <c r="AM77" s="1048" t="s">
        <v>29</v>
      </c>
      <c r="AN77" s="191"/>
      <c r="AO77" s="257" t="s">
        <v>25</v>
      </c>
      <c r="AP77" s="1164"/>
      <c r="AQ77" s="1169"/>
    </row>
    <row r="78" spans="1:44" ht="15.75" hidden="1" thickBot="1" x14ac:dyDescent="0.3">
      <c r="A78" s="1066"/>
      <c r="B78" s="1067"/>
      <c r="C78" s="1067"/>
      <c r="D78" s="1067"/>
      <c r="E78" s="1067"/>
      <c r="F78" s="1067"/>
      <c r="G78" s="1067"/>
      <c r="H78" s="1067"/>
      <c r="I78" s="1049"/>
      <c r="J78" s="191"/>
      <c r="K78" s="257" t="s">
        <v>15</v>
      </c>
      <c r="L78" s="1156"/>
      <c r="M78" s="181"/>
      <c r="N78" s="126"/>
      <c r="O78" s="1049"/>
      <c r="P78" s="191"/>
      <c r="Q78" s="257" t="s">
        <v>15</v>
      </c>
      <c r="R78" s="1156"/>
      <c r="S78" s="181"/>
      <c r="T78" s="126"/>
      <c r="U78" s="1049"/>
      <c r="V78" s="191"/>
      <c r="W78" s="257" t="s">
        <v>15</v>
      </c>
      <c r="X78" s="1156"/>
      <c r="Y78" s="181"/>
      <c r="Z78" s="126"/>
      <c r="AA78" s="1049"/>
      <c r="AB78" s="191"/>
      <c r="AC78" s="257" t="s">
        <v>15</v>
      </c>
      <c r="AD78" s="1156"/>
      <c r="AE78" s="181"/>
      <c r="AF78" s="126"/>
      <c r="AG78" s="1049"/>
      <c r="AH78" s="191"/>
      <c r="AI78" s="257" t="s">
        <v>15</v>
      </c>
      <c r="AJ78" s="1156"/>
      <c r="AK78" s="181"/>
      <c r="AL78" s="126"/>
      <c r="AM78" s="1049"/>
      <c r="AN78" s="191"/>
      <c r="AO78" s="257" t="s">
        <v>15</v>
      </c>
      <c r="AP78" s="1156"/>
      <c r="AQ78" s="1166"/>
    </row>
    <row r="79" spans="1:44" ht="43.5" hidden="1" thickBot="1" x14ac:dyDescent="0.3">
      <c r="A79" s="1066"/>
      <c r="B79" s="1067"/>
      <c r="C79" s="1067"/>
      <c r="D79" s="1067"/>
      <c r="E79" s="1067"/>
      <c r="F79" s="1067"/>
      <c r="G79" s="1067"/>
      <c r="H79" s="1067"/>
      <c r="I79" s="180" t="s">
        <v>30</v>
      </c>
      <c r="J79" s="191"/>
      <c r="K79" s="257" t="s">
        <v>31</v>
      </c>
      <c r="L79" s="138"/>
      <c r="M79" s="181"/>
      <c r="N79" s="126"/>
      <c r="O79" s="180" t="s">
        <v>30</v>
      </c>
      <c r="P79" s="191"/>
      <c r="Q79" s="257" t="s">
        <v>31</v>
      </c>
      <c r="R79" s="138"/>
      <c r="S79" s="181"/>
      <c r="T79" s="126"/>
      <c r="U79" s="180" t="s">
        <v>30</v>
      </c>
      <c r="V79" s="191"/>
      <c r="W79" s="257" t="s">
        <v>31</v>
      </c>
      <c r="X79" s="138"/>
      <c r="Y79" s="181"/>
      <c r="Z79" s="126"/>
      <c r="AA79" s="180" t="s">
        <v>30</v>
      </c>
      <c r="AB79" s="191"/>
      <c r="AC79" s="257" t="s">
        <v>31</v>
      </c>
      <c r="AD79" s="138"/>
      <c r="AE79" s="181"/>
      <c r="AF79" s="126"/>
      <c r="AG79" s="180" t="s">
        <v>30</v>
      </c>
      <c r="AH79" s="191"/>
      <c r="AI79" s="257" t="s">
        <v>31</v>
      </c>
      <c r="AJ79" s="138"/>
      <c r="AK79" s="181"/>
      <c r="AL79" s="126"/>
      <c r="AM79" s="180" t="s">
        <v>30</v>
      </c>
      <c r="AN79" s="191"/>
      <c r="AO79" s="257" t="s">
        <v>31</v>
      </c>
      <c r="AP79" s="138"/>
      <c r="AQ79" s="192"/>
    </row>
    <row r="80" spans="1:44" ht="29.25" hidden="1" thickBot="1" x14ac:dyDescent="0.3">
      <c r="A80" s="1066"/>
      <c r="B80" s="1067"/>
      <c r="C80" s="1067"/>
      <c r="D80" s="1067"/>
      <c r="E80" s="1067"/>
      <c r="F80" s="1067"/>
      <c r="G80" s="1067"/>
      <c r="H80" s="1067"/>
      <c r="I80" s="180" t="s">
        <v>32</v>
      </c>
      <c r="J80" s="191"/>
      <c r="K80" s="257" t="s">
        <v>31</v>
      </c>
      <c r="L80" s="138"/>
      <c r="M80" s="181"/>
      <c r="N80" s="126"/>
      <c r="O80" s="180" t="s">
        <v>32</v>
      </c>
      <c r="P80" s="191"/>
      <c r="Q80" s="257" t="s">
        <v>31</v>
      </c>
      <c r="R80" s="138"/>
      <c r="S80" s="181"/>
      <c r="T80" s="126"/>
      <c r="U80" s="180" t="s">
        <v>32</v>
      </c>
      <c r="V80" s="191"/>
      <c r="W80" s="257" t="s">
        <v>31</v>
      </c>
      <c r="X80" s="138"/>
      <c r="Y80" s="181"/>
      <c r="Z80" s="126"/>
      <c r="AA80" s="180" t="s">
        <v>32</v>
      </c>
      <c r="AB80" s="191"/>
      <c r="AC80" s="257" t="s">
        <v>31</v>
      </c>
      <c r="AD80" s="138"/>
      <c r="AE80" s="181"/>
      <c r="AF80" s="126"/>
      <c r="AG80" s="180" t="s">
        <v>32</v>
      </c>
      <c r="AH80" s="191"/>
      <c r="AI80" s="257" t="s">
        <v>31</v>
      </c>
      <c r="AJ80" s="138"/>
      <c r="AK80" s="181"/>
      <c r="AL80" s="126"/>
      <c r="AM80" s="180" t="s">
        <v>32</v>
      </c>
      <c r="AN80" s="191"/>
      <c r="AO80" s="257" t="s">
        <v>31</v>
      </c>
      <c r="AP80" s="138"/>
      <c r="AQ80" s="192"/>
    </row>
    <row r="81" spans="1:43" ht="43.5" hidden="1" thickBot="1" x14ac:dyDescent="0.3">
      <c r="A81" s="1066"/>
      <c r="B81" s="1067"/>
      <c r="C81" s="1067"/>
      <c r="D81" s="1067"/>
      <c r="E81" s="1067"/>
      <c r="F81" s="1067"/>
      <c r="G81" s="1067"/>
      <c r="H81" s="1067"/>
      <c r="I81" s="180" t="s">
        <v>33</v>
      </c>
      <c r="J81" s="191"/>
      <c r="K81" s="257" t="s">
        <v>34</v>
      </c>
      <c r="L81" s="138"/>
      <c r="M81" s="181"/>
      <c r="N81" s="126"/>
      <c r="O81" s="180" t="s">
        <v>33</v>
      </c>
      <c r="P81" s="191"/>
      <c r="Q81" s="257" t="s">
        <v>34</v>
      </c>
      <c r="R81" s="138"/>
      <c r="S81" s="181"/>
      <c r="T81" s="126"/>
      <c r="U81" s="180" t="s">
        <v>33</v>
      </c>
      <c r="V81" s="191"/>
      <c r="W81" s="257" t="s">
        <v>34</v>
      </c>
      <c r="X81" s="138"/>
      <c r="Y81" s="181"/>
      <c r="Z81" s="126"/>
      <c r="AA81" s="180" t="s">
        <v>33</v>
      </c>
      <c r="AB81" s="191"/>
      <c r="AC81" s="257" t="s">
        <v>34</v>
      </c>
      <c r="AD81" s="138"/>
      <c r="AE81" s="181"/>
      <c r="AF81" s="126"/>
      <c r="AG81" s="180" t="s">
        <v>33</v>
      </c>
      <c r="AH81" s="191"/>
      <c r="AI81" s="257" t="s">
        <v>34</v>
      </c>
      <c r="AJ81" s="138"/>
      <c r="AK81" s="181"/>
      <c r="AL81" s="126"/>
      <c r="AM81" s="180" t="s">
        <v>33</v>
      </c>
      <c r="AN81" s="191"/>
      <c r="AO81" s="257" t="s">
        <v>34</v>
      </c>
      <c r="AP81" s="138"/>
      <c r="AQ81" s="192"/>
    </row>
    <row r="82" spans="1:43" ht="15.75" hidden="1" thickBot="1" x14ac:dyDescent="0.3">
      <c r="A82" s="1066"/>
      <c r="B82" s="1067"/>
      <c r="C82" s="1067"/>
      <c r="D82" s="1067"/>
      <c r="E82" s="1067"/>
      <c r="F82" s="1067"/>
      <c r="G82" s="1067"/>
      <c r="H82" s="1067"/>
      <c r="I82" s="180" t="s">
        <v>35</v>
      </c>
      <c r="J82" s="193"/>
      <c r="K82" s="257" t="s">
        <v>25</v>
      </c>
      <c r="L82" s="138"/>
      <c r="M82" s="181"/>
      <c r="N82" s="126"/>
      <c r="O82" s="180" t="s">
        <v>35</v>
      </c>
      <c r="P82" s="191"/>
      <c r="Q82" s="257" t="s">
        <v>25</v>
      </c>
      <c r="R82" s="138"/>
      <c r="S82" s="181"/>
      <c r="T82" s="126"/>
      <c r="U82" s="180" t="s">
        <v>35</v>
      </c>
      <c r="V82" s="191"/>
      <c r="W82" s="257" t="s">
        <v>25</v>
      </c>
      <c r="X82" s="138"/>
      <c r="Y82" s="181"/>
      <c r="Z82" s="126"/>
      <c r="AA82" s="180" t="s">
        <v>35</v>
      </c>
      <c r="AB82" s="191"/>
      <c r="AC82" s="257" t="s">
        <v>25</v>
      </c>
      <c r="AD82" s="138"/>
      <c r="AE82" s="181"/>
      <c r="AF82" s="126"/>
      <c r="AG82" s="180" t="s">
        <v>35</v>
      </c>
      <c r="AH82" s="191"/>
      <c r="AI82" s="257" t="s">
        <v>25</v>
      </c>
      <c r="AJ82" s="138"/>
      <c r="AK82" s="181"/>
      <c r="AL82" s="126"/>
      <c r="AM82" s="180" t="s">
        <v>35</v>
      </c>
      <c r="AN82" s="191"/>
      <c r="AO82" s="257" t="s">
        <v>25</v>
      </c>
      <c r="AP82" s="138"/>
      <c r="AQ82" s="192"/>
    </row>
    <row r="83" spans="1:43" ht="29.25" hidden="1" thickBot="1" x14ac:dyDescent="0.3">
      <c r="A83" s="1066"/>
      <c r="B83" s="1067"/>
      <c r="C83" s="1067"/>
      <c r="D83" s="1067"/>
      <c r="E83" s="1067"/>
      <c r="F83" s="1067"/>
      <c r="G83" s="1067"/>
      <c r="H83" s="1067"/>
      <c r="I83" s="180" t="s">
        <v>36</v>
      </c>
      <c r="J83" s="193"/>
      <c r="K83" s="257" t="s">
        <v>15</v>
      </c>
      <c r="L83" s="138"/>
      <c r="M83" s="181"/>
      <c r="N83" s="126"/>
      <c r="O83" s="180" t="s">
        <v>36</v>
      </c>
      <c r="P83" s="191"/>
      <c r="Q83" s="257"/>
      <c r="R83" s="138"/>
      <c r="S83" s="181"/>
      <c r="T83" s="126"/>
      <c r="U83" s="180" t="s">
        <v>36</v>
      </c>
      <c r="V83" s="191"/>
      <c r="W83" s="257"/>
      <c r="X83" s="138"/>
      <c r="Y83" s="181"/>
      <c r="Z83" s="126"/>
      <c r="AA83" s="180" t="s">
        <v>36</v>
      </c>
      <c r="AB83" s="191"/>
      <c r="AC83" s="257"/>
      <c r="AD83" s="138"/>
      <c r="AE83" s="181"/>
      <c r="AF83" s="126"/>
      <c r="AG83" s="180" t="s">
        <v>36</v>
      </c>
      <c r="AH83" s="191"/>
      <c r="AI83" s="257"/>
      <c r="AJ83" s="138"/>
      <c r="AK83" s="181"/>
      <c r="AL83" s="126"/>
      <c r="AM83" s="180" t="s">
        <v>36</v>
      </c>
      <c r="AN83" s="191"/>
      <c r="AO83" s="257"/>
      <c r="AP83" s="138"/>
      <c r="AQ83" s="192"/>
    </row>
    <row r="84" spans="1:43" ht="43.5" hidden="1" thickBot="1" x14ac:dyDescent="0.3">
      <c r="A84" s="1066"/>
      <c r="B84" s="1067"/>
      <c r="C84" s="1067"/>
      <c r="D84" s="1067"/>
      <c r="E84" s="1067"/>
      <c r="F84" s="1067"/>
      <c r="G84" s="1067"/>
      <c r="H84" s="1067"/>
      <c r="I84" s="180" t="s">
        <v>37</v>
      </c>
      <c r="J84" s="191"/>
      <c r="K84" s="257" t="s">
        <v>34</v>
      </c>
      <c r="L84" s="194"/>
      <c r="M84" s="181"/>
      <c r="N84" s="126"/>
      <c r="O84" s="180" t="s">
        <v>37</v>
      </c>
      <c r="P84" s="191"/>
      <c r="Q84" s="257" t="s">
        <v>34</v>
      </c>
      <c r="R84" s="194"/>
      <c r="S84" s="181"/>
      <c r="T84" s="126"/>
      <c r="U84" s="180" t="s">
        <v>37</v>
      </c>
      <c r="V84" s="191"/>
      <c r="W84" s="257" t="s">
        <v>34</v>
      </c>
      <c r="X84" s="194"/>
      <c r="Y84" s="181"/>
      <c r="Z84" s="126"/>
      <c r="AA84" s="180" t="s">
        <v>37</v>
      </c>
      <c r="AB84" s="191"/>
      <c r="AC84" s="257" t="s">
        <v>34</v>
      </c>
      <c r="AD84" s="194"/>
      <c r="AE84" s="181"/>
      <c r="AF84" s="126"/>
      <c r="AG84" s="180" t="s">
        <v>37</v>
      </c>
      <c r="AH84" s="191"/>
      <c r="AI84" s="257" t="s">
        <v>34</v>
      </c>
      <c r="AJ84" s="194"/>
      <c r="AK84" s="181"/>
      <c r="AL84" s="126"/>
      <c r="AM84" s="180" t="s">
        <v>37</v>
      </c>
      <c r="AN84" s="191"/>
      <c r="AO84" s="257" t="s">
        <v>34</v>
      </c>
      <c r="AP84" s="194"/>
      <c r="AQ84" s="195"/>
    </row>
    <row r="85" spans="1:43" ht="15.75" hidden="1" thickBot="1" x14ac:dyDescent="0.3">
      <c r="A85" s="1068"/>
      <c r="B85" s="1069"/>
      <c r="C85" s="1069"/>
      <c r="D85" s="1069"/>
      <c r="E85" s="1069"/>
      <c r="F85" s="1069"/>
      <c r="G85" s="1069"/>
      <c r="H85" s="1069"/>
      <c r="I85" s="135" t="s">
        <v>38</v>
      </c>
      <c r="J85" s="196"/>
      <c r="K85" s="252"/>
      <c r="L85" s="197"/>
      <c r="M85" s="181"/>
      <c r="N85" s="126"/>
      <c r="O85" s="135" t="s">
        <v>38</v>
      </c>
      <c r="P85" s="196"/>
      <c r="Q85" s="252"/>
      <c r="R85" s="197"/>
      <c r="S85" s="181"/>
      <c r="T85" s="126"/>
      <c r="U85" s="135" t="s">
        <v>38</v>
      </c>
      <c r="V85" s="196"/>
      <c r="W85" s="252"/>
      <c r="X85" s="197"/>
      <c r="Y85" s="181"/>
      <c r="Z85" s="126"/>
      <c r="AA85" s="135" t="s">
        <v>38</v>
      </c>
      <c r="AB85" s="196"/>
      <c r="AC85" s="252"/>
      <c r="AD85" s="197"/>
      <c r="AE85" s="181"/>
      <c r="AF85" s="126"/>
      <c r="AG85" s="135" t="s">
        <v>38</v>
      </c>
      <c r="AH85" s="196"/>
      <c r="AI85" s="252"/>
      <c r="AJ85" s="197"/>
      <c r="AK85" s="181"/>
      <c r="AL85" s="126"/>
      <c r="AM85" s="135" t="s">
        <v>38</v>
      </c>
      <c r="AN85" s="196"/>
      <c r="AO85" s="252"/>
      <c r="AP85" s="197"/>
      <c r="AQ85" s="198"/>
    </row>
    <row r="86" spans="1:43" ht="21" thickBot="1" x14ac:dyDescent="0.25">
      <c r="A86" s="1170" t="s">
        <v>620</v>
      </c>
      <c r="B86" s="1171"/>
      <c r="C86" s="1171"/>
      <c r="D86" s="1171"/>
      <c r="E86" s="1171"/>
      <c r="F86" s="1171"/>
      <c r="G86" s="1171"/>
      <c r="H86" s="1171"/>
      <c r="I86" s="1171"/>
      <c r="J86" s="1171"/>
      <c r="K86" s="1171"/>
      <c r="L86" s="1171"/>
      <c r="M86" s="1171"/>
      <c r="N86" s="1171"/>
      <c r="O86" s="1171"/>
      <c r="P86" s="1171"/>
      <c r="Q86" s="1171"/>
      <c r="R86" s="1171"/>
      <c r="S86" s="1171"/>
      <c r="T86" s="1171"/>
      <c r="U86" s="1171"/>
      <c r="V86" s="1171"/>
      <c r="W86" s="1171"/>
      <c r="X86" s="1171"/>
      <c r="Y86" s="1171"/>
      <c r="Z86" s="1171"/>
      <c r="AA86" s="1171"/>
      <c r="AB86" s="1171"/>
      <c r="AC86" s="1171"/>
      <c r="AD86" s="1171"/>
      <c r="AE86" s="1171"/>
      <c r="AF86" s="1171"/>
      <c r="AG86" s="1171"/>
      <c r="AH86" s="1171"/>
      <c r="AI86" s="1171"/>
      <c r="AJ86" s="1171"/>
      <c r="AK86" s="1171"/>
      <c r="AL86" s="1171"/>
      <c r="AM86" s="1171"/>
      <c r="AN86" s="1171"/>
      <c r="AO86" s="1171"/>
      <c r="AP86" s="1171"/>
      <c r="AQ86" s="1172"/>
    </row>
    <row r="87" spans="1:43" ht="30" customHeight="1" thickBot="1" x14ac:dyDescent="0.3">
      <c r="A87" s="1173" t="s">
        <v>621</v>
      </c>
      <c r="B87" s="1174"/>
      <c r="C87" s="1174"/>
      <c r="D87" s="1174"/>
      <c r="E87" s="1174"/>
      <c r="F87" s="1175"/>
      <c r="G87" s="435"/>
      <c r="H87" s="434"/>
      <c r="I87" s="436"/>
      <c r="J87" s="437">
        <v>1415.87</v>
      </c>
      <c r="K87" s="438" t="s">
        <v>15</v>
      </c>
      <c r="L87" s="439">
        <v>869828.5</v>
      </c>
      <c r="M87" s="448"/>
      <c r="N87" s="440"/>
      <c r="O87" s="441"/>
      <c r="P87" s="437">
        <v>1415.87</v>
      </c>
      <c r="Q87" s="442" t="s">
        <v>15</v>
      </c>
      <c r="R87" s="439">
        <v>904621.6</v>
      </c>
      <c r="S87" s="448"/>
      <c r="T87" s="440"/>
      <c r="U87" s="444"/>
      <c r="V87" s="437">
        <v>1415.87</v>
      </c>
      <c r="W87" s="437" t="s">
        <v>15</v>
      </c>
      <c r="X87" s="439">
        <v>940806.5</v>
      </c>
      <c r="Y87" s="448"/>
      <c r="Z87" s="440"/>
      <c r="AA87" s="441"/>
      <c r="AB87" s="437">
        <v>1415.87</v>
      </c>
      <c r="AC87" s="442" t="s">
        <v>15</v>
      </c>
      <c r="AD87" s="455">
        <v>982202</v>
      </c>
      <c r="AE87" s="448"/>
      <c r="AF87" s="440"/>
      <c r="AG87" s="441"/>
      <c r="AH87" s="437">
        <v>1415.87</v>
      </c>
      <c r="AI87" s="442" t="s">
        <v>15</v>
      </c>
      <c r="AJ87" s="455">
        <v>1023454.4</v>
      </c>
      <c r="AK87" s="448"/>
      <c r="AL87" s="445"/>
      <c r="AM87" s="446"/>
      <c r="AN87" s="437">
        <v>1415.87</v>
      </c>
      <c r="AO87" s="442" t="s">
        <v>15</v>
      </c>
      <c r="AP87" s="455">
        <v>1065416.1000000001</v>
      </c>
      <c r="AQ87" s="447"/>
    </row>
    <row r="88" spans="1:43" ht="15" x14ac:dyDescent="0.2">
      <c r="A88" s="785" t="s">
        <v>622</v>
      </c>
      <c r="B88" s="786"/>
      <c r="C88" s="786"/>
      <c r="D88" s="786"/>
      <c r="E88" s="786"/>
      <c r="F88" s="787"/>
      <c r="G88" s="791"/>
      <c r="H88" s="793"/>
      <c r="I88" s="822" t="s">
        <v>24</v>
      </c>
      <c r="J88" s="309">
        <f>J91+J93+J95+J97+J99</f>
        <v>22.3</v>
      </c>
      <c r="K88" s="309" t="s">
        <v>15</v>
      </c>
      <c r="L88" s="820">
        <f>L91+L93+L95+L97+L99</f>
        <v>295074.397</v>
      </c>
      <c r="M88" s="759"/>
      <c r="N88" s="796"/>
      <c r="O88" s="796" t="s">
        <v>24</v>
      </c>
      <c r="P88" s="371">
        <f>P91+P99+P101</f>
        <v>14</v>
      </c>
      <c r="Q88" s="251" t="s">
        <v>15</v>
      </c>
      <c r="R88" s="820">
        <f>R91+R99+R101</f>
        <v>426524.7</v>
      </c>
      <c r="S88" s="759"/>
      <c r="T88" s="796"/>
      <c r="U88" s="818" t="s">
        <v>24</v>
      </c>
      <c r="V88" s="638">
        <f>V91+V97+V99</f>
        <v>18</v>
      </c>
      <c r="W88" s="638" t="s">
        <v>15</v>
      </c>
      <c r="X88" s="820">
        <f>X91+X97+X99</f>
        <v>577513</v>
      </c>
      <c r="Y88" s="759"/>
      <c r="Z88" s="796"/>
      <c r="AA88" s="818" t="s">
        <v>24</v>
      </c>
      <c r="AB88" s="638">
        <f>AB91+AB99+AB101</f>
        <v>18.8</v>
      </c>
      <c r="AC88" s="636" t="s">
        <v>15</v>
      </c>
      <c r="AD88" s="820">
        <f>AD91+AD99+AD101</f>
        <v>602923.6</v>
      </c>
      <c r="AE88" s="759"/>
      <c r="AF88" s="796"/>
      <c r="AG88" s="818" t="s">
        <v>24</v>
      </c>
      <c r="AH88" s="638">
        <f>AH97+AH103+AH105+AH107</f>
        <v>19.600000000000001</v>
      </c>
      <c r="AI88" s="636" t="s">
        <v>15</v>
      </c>
      <c r="AJ88" s="820">
        <f>AJ97+AJ103+AJ105+AJ107</f>
        <v>628246.4</v>
      </c>
      <c r="AK88" s="759"/>
      <c r="AL88" s="818"/>
      <c r="AM88" s="818" t="s">
        <v>24</v>
      </c>
      <c r="AN88" s="371">
        <f>AN91+AN99+AN101</f>
        <v>20.399999999999999</v>
      </c>
      <c r="AO88" s="308" t="s">
        <v>15</v>
      </c>
      <c r="AP88" s="820">
        <f>AP91+AP99+AP101</f>
        <v>654004.5</v>
      </c>
      <c r="AQ88" s="443"/>
    </row>
    <row r="89" spans="1:43" s="625" customFormat="1" ht="15" x14ac:dyDescent="0.2">
      <c r="A89" s="788"/>
      <c r="B89" s="789"/>
      <c r="C89" s="789"/>
      <c r="D89" s="789"/>
      <c r="E89" s="789"/>
      <c r="F89" s="790"/>
      <c r="G89" s="792"/>
      <c r="H89" s="794"/>
      <c r="I89" s="823"/>
      <c r="J89" s="651">
        <f>J92+J94+J96+J98+J100</f>
        <v>22300</v>
      </c>
      <c r="K89" s="637" t="s">
        <v>16</v>
      </c>
      <c r="L89" s="821"/>
      <c r="M89" s="795"/>
      <c r="N89" s="797"/>
      <c r="O89" s="797"/>
      <c r="P89" s="638">
        <f>P92+P100+P102</f>
        <v>158000</v>
      </c>
      <c r="Q89" s="637" t="s">
        <v>16</v>
      </c>
      <c r="R89" s="821"/>
      <c r="S89" s="795"/>
      <c r="T89" s="797"/>
      <c r="U89" s="819"/>
      <c r="V89" s="638">
        <f>V92+V98+V100</f>
        <v>216000</v>
      </c>
      <c r="W89" s="637" t="s">
        <v>16</v>
      </c>
      <c r="X89" s="821"/>
      <c r="Y89" s="795"/>
      <c r="Z89" s="797"/>
      <c r="AA89" s="819"/>
      <c r="AB89" s="638">
        <f>AB92+AB100+AB102</f>
        <v>225600</v>
      </c>
      <c r="AC89" s="637" t="s">
        <v>16</v>
      </c>
      <c r="AD89" s="821"/>
      <c r="AE89" s="795"/>
      <c r="AF89" s="797"/>
      <c r="AG89" s="819"/>
      <c r="AH89" s="638">
        <f>AH98+AH104+AH106+AH108</f>
        <v>211200</v>
      </c>
      <c r="AI89" s="637" t="s">
        <v>16</v>
      </c>
      <c r="AJ89" s="821"/>
      <c r="AK89" s="795"/>
      <c r="AL89" s="819"/>
      <c r="AM89" s="819"/>
      <c r="AN89" s="638">
        <f>AN92+AN100+AN102</f>
        <v>234800</v>
      </c>
      <c r="AO89" s="637" t="s">
        <v>16</v>
      </c>
      <c r="AP89" s="821"/>
      <c r="AQ89" s="655"/>
    </row>
    <row r="90" spans="1:43" ht="15.75" thickBot="1" x14ac:dyDescent="0.3">
      <c r="A90" s="1176" t="s">
        <v>647</v>
      </c>
      <c r="B90" s="1177"/>
      <c r="C90" s="1177"/>
      <c r="D90" s="1177"/>
      <c r="E90" s="1177"/>
      <c r="F90" s="1178"/>
      <c r="G90" s="577"/>
      <c r="H90" s="578"/>
      <c r="I90" s="584"/>
      <c r="J90" s="563"/>
      <c r="K90" s="563"/>
      <c r="L90" s="537"/>
      <c r="M90" s="585"/>
      <c r="N90" s="564"/>
      <c r="O90" s="566"/>
      <c r="P90" s="538"/>
      <c r="Q90" s="562"/>
      <c r="R90" s="537"/>
      <c r="S90" s="585"/>
      <c r="T90" s="564"/>
      <c r="U90" s="579"/>
      <c r="V90" s="654"/>
      <c r="W90" s="538"/>
      <c r="X90" s="537"/>
      <c r="Y90" s="585"/>
      <c r="Z90" s="564"/>
      <c r="AA90" s="566"/>
      <c r="AB90" s="538"/>
      <c r="AC90" s="562"/>
      <c r="AD90" s="586"/>
      <c r="AE90" s="449"/>
      <c r="AF90" s="450"/>
      <c r="AG90" s="616"/>
      <c r="AH90" s="614"/>
      <c r="AI90" s="609"/>
      <c r="AJ90" s="456"/>
      <c r="AK90" s="585"/>
      <c r="AL90" s="576"/>
      <c r="AM90" s="579"/>
      <c r="AN90" s="538"/>
      <c r="AO90" s="562"/>
      <c r="AP90" s="586"/>
      <c r="AQ90" s="568"/>
    </row>
    <row r="91" spans="1:43" s="557" customFormat="1" ht="15" x14ac:dyDescent="0.2">
      <c r="A91" s="826">
        <v>1</v>
      </c>
      <c r="B91" s="829">
        <v>1970023</v>
      </c>
      <c r="C91" s="860" t="s">
        <v>650</v>
      </c>
      <c r="D91" s="829" t="s">
        <v>53</v>
      </c>
      <c r="E91" s="896">
        <v>408</v>
      </c>
      <c r="F91" s="862">
        <v>4080400</v>
      </c>
      <c r="G91" s="898" t="s">
        <v>648</v>
      </c>
      <c r="H91" s="829" t="s">
        <v>649</v>
      </c>
      <c r="I91" s="1007" t="s">
        <v>24</v>
      </c>
      <c r="J91" s="652">
        <v>5</v>
      </c>
      <c r="K91" s="610" t="s">
        <v>15</v>
      </c>
      <c r="L91" s="820">
        <v>19001.892</v>
      </c>
      <c r="M91" s="997" t="s">
        <v>552</v>
      </c>
      <c r="N91" s="972" t="s">
        <v>710</v>
      </c>
      <c r="O91" s="1004" t="s">
        <v>731</v>
      </c>
      <c r="P91" s="613">
        <v>5</v>
      </c>
      <c r="Q91" s="608" t="s">
        <v>15</v>
      </c>
      <c r="R91" s="965">
        <v>29246</v>
      </c>
      <c r="S91" s="997" t="s">
        <v>710</v>
      </c>
      <c r="T91" s="972" t="s">
        <v>711</v>
      </c>
      <c r="U91" s="1004" t="s">
        <v>731</v>
      </c>
      <c r="V91" s="652">
        <v>7</v>
      </c>
      <c r="W91" s="613" t="s">
        <v>15</v>
      </c>
      <c r="X91" s="965">
        <v>44842</v>
      </c>
      <c r="Y91" s="997" t="s">
        <v>628</v>
      </c>
      <c r="Z91" s="972" t="s">
        <v>626</v>
      </c>
      <c r="AA91" s="1004" t="s">
        <v>731</v>
      </c>
      <c r="AB91" s="652">
        <v>8</v>
      </c>
      <c r="AC91" s="608" t="s">
        <v>15</v>
      </c>
      <c r="AD91" s="999">
        <v>51248</v>
      </c>
      <c r="AE91" s="1028"/>
      <c r="AF91" s="818"/>
      <c r="AG91" s="1028"/>
      <c r="AH91" s="818"/>
      <c r="AI91" s="818"/>
      <c r="AJ91" s="1132"/>
      <c r="AK91" s="997" t="s">
        <v>712</v>
      </c>
      <c r="AL91" s="972" t="s">
        <v>713</v>
      </c>
      <c r="AM91" s="1004" t="s">
        <v>731</v>
      </c>
      <c r="AN91" s="613">
        <v>5</v>
      </c>
      <c r="AO91" s="608" t="s">
        <v>15</v>
      </c>
      <c r="AP91" s="999">
        <v>33456</v>
      </c>
      <c r="AQ91" s="1224"/>
    </row>
    <row r="92" spans="1:43" s="557" customFormat="1" ht="15" x14ac:dyDescent="0.2">
      <c r="A92" s="827"/>
      <c r="B92" s="830"/>
      <c r="C92" s="887"/>
      <c r="D92" s="830"/>
      <c r="E92" s="897"/>
      <c r="F92" s="878"/>
      <c r="G92" s="1017"/>
      <c r="H92" s="943"/>
      <c r="I92" s="1011"/>
      <c r="J92" s="639">
        <v>5000</v>
      </c>
      <c r="K92" s="611" t="s">
        <v>16</v>
      </c>
      <c r="L92" s="821"/>
      <c r="M92" s="1005"/>
      <c r="N92" s="992"/>
      <c r="O92" s="993"/>
      <c r="P92" s="597">
        <v>50000</v>
      </c>
      <c r="Q92" s="596" t="s">
        <v>16</v>
      </c>
      <c r="R92" s="1006"/>
      <c r="S92" s="1005"/>
      <c r="T92" s="992"/>
      <c r="U92" s="993"/>
      <c r="V92" s="639">
        <v>84000</v>
      </c>
      <c r="W92" s="597" t="s">
        <v>16</v>
      </c>
      <c r="X92" s="1006"/>
      <c r="Y92" s="1005"/>
      <c r="Z92" s="992"/>
      <c r="AA92" s="993"/>
      <c r="AB92" s="639">
        <v>96000</v>
      </c>
      <c r="AC92" s="596" t="s">
        <v>16</v>
      </c>
      <c r="AD92" s="995"/>
      <c r="AE92" s="1028"/>
      <c r="AF92" s="819"/>
      <c r="AG92" s="1028"/>
      <c r="AH92" s="819"/>
      <c r="AI92" s="819"/>
      <c r="AJ92" s="1132"/>
      <c r="AK92" s="1005"/>
      <c r="AL92" s="992"/>
      <c r="AM92" s="993"/>
      <c r="AN92" s="597">
        <v>50000</v>
      </c>
      <c r="AO92" s="596" t="s">
        <v>16</v>
      </c>
      <c r="AP92" s="995"/>
      <c r="AQ92" s="1225"/>
    </row>
    <row r="93" spans="1:43" s="557" customFormat="1" ht="15" x14ac:dyDescent="0.2">
      <c r="A93" s="827"/>
      <c r="B93" s="830"/>
      <c r="C93" s="887"/>
      <c r="D93" s="830"/>
      <c r="E93" s="897"/>
      <c r="F93" s="878"/>
      <c r="G93" s="940" t="s">
        <v>649</v>
      </c>
      <c r="H93" s="1012" t="s">
        <v>634</v>
      </c>
      <c r="I93" s="1025" t="s">
        <v>24</v>
      </c>
      <c r="J93" s="639">
        <v>5</v>
      </c>
      <c r="K93" s="611" t="s">
        <v>15</v>
      </c>
      <c r="L93" s="1015">
        <v>19196.117999999999</v>
      </c>
      <c r="M93" s="1026"/>
      <c r="N93" s="990"/>
      <c r="O93" s="990"/>
      <c r="P93" s="990"/>
      <c r="Q93" s="990"/>
      <c r="R93" s="1015"/>
      <c r="S93" s="1026"/>
      <c r="T93" s="990"/>
      <c r="U93" s="990"/>
      <c r="V93" s="1027"/>
      <c r="W93" s="990"/>
      <c r="X93" s="1015"/>
      <c r="Y93" s="988"/>
      <c r="Z93" s="990"/>
      <c r="AA93" s="990"/>
      <c r="AB93" s="1027"/>
      <c r="AC93" s="990"/>
      <c r="AD93" s="991"/>
      <c r="AE93" s="1026"/>
      <c r="AF93" s="1028"/>
      <c r="AG93" s="990"/>
      <c r="AH93" s="1028"/>
      <c r="AI93" s="1028"/>
      <c r="AJ93" s="991"/>
      <c r="AK93" s="988"/>
      <c r="AL93" s="990"/>
      <c r="AM93" s="990"/>
      <c r="AN93" s="990"/>
      <c r="AO93" s="990"/>
      <c r="AP93" s="991"/>
      <c r="AQ93" s="1226"/>
    </row>
    <row r="94" spans="1:43" s="557" customFormat="1" ht="15.75" thickBot="1" x14ac:dyDescent="0.25">
      <c r="A94" s="828"/>
      <c r="B94" s="831"/>
      <c r="C94" s="861"/>
      <c r="D94" s="831"/>
      <c r="E94" s="921"/>
      <c r="F94" s="863"/>
      <c r="G94" s="971"/>
      <c r="H94" s="1010"/>
      <c r="I94" s="1008"/>
      <c r="J94" s="653">
        <v>5000</v>
      </c>
      <c r="K94" s="612" t="s">
        <v>16</v>
      </c>
      <c r="L94" s="1001"/>
      <c r="M94" s="956"/>
      <c r="N94" s="978"/>
      <c r="O94" s="978"/>
      <c r="P94" s="978"/>
      <c r="Q94" s="978"/>
      <c r="R94" s="1001"/>
      <c r="S94" s="956"/>
      <c r="T94" s="978"/>
      <c r="U94" s="978"/>
      <c r="V94" s="1020"/>
      <c r="W94" s="978"/>
      <c r="X94" s="1001"/>
      <c r="Y94" s="989"/>
      <c r="Z94" s="978"/>
      <c r="AA94" s="978"/>
      <c r="AB94" s="1020"/>
      <c r="AC94" s="978"/>
      <c r="AD94" s="983"/>
      <c r="AE94" s="956"/>
      <c r="AF94" s="978"/>
      <c r="AG94" s="978"/>
      <c r="AH94" s="978"/>
      <c r="AI94" s="978"/>
      <c r="AJ94" s="983"/>
      <c r="AK94" s="989"/>
      <c r="AL94" s="978"/>
      <c r="AM94" s="978"/>
      <c r="AN94" s="978"/>
      <c r="AO94" s="978"/>
      <c r="AP94" s="983"/>
      <c r="AQ94" s="987"/>
    </row>
    <row r="95" spans="1:43" s="557" customFormat="1" ht="15" x14ac:dyDescent="0.2">
      <c r="A95" s="826">
        <v>2</v>
      </c>
      <c r="B95" s="846" t="s">
        <v>206</v>
      </c>
      <c r="C95" s="848" t="s">
        <v>651</v>
      </c>
      <c r="D95" s="846" t="s">
        <v>535</v>
      </c>
      <c r="E95" s="951">
        <v>12.506</v>
      </c>
      <c r="F95" s="850">
        <v>125060</v>
      </c>
      <c r="G95" s="888" t="s">
        <v>531</v>
      </c>
      <c r="H95" s="890" t="s">
        <v>642</v>
      </c>
      <c r="I95" s="1007" t="s">
        <v>24</v>
      </c>
      <c r="J95" s="652">
        <v>6</v>
      </c>
      <c r="K95" s="610" t="s">
        <v>15</v>
      </c>
      <c r="L95" s="820">
        <v>133449.12599999999</v>
      </c>
      <c r="M95" s="981"/>
      <c r="N95" s="818"/>
      <c r="O95" s="818"/>
      <c r="P95" s="818"/>
      <c r="Q95" s="818"/>
      <c r="R95" s="820"/>
      <c r="S95" s="981"/>
      <c r="T95" s="818"/>
      <c r="U95" s="818"/>
      <c r="V95" s="1018"/>
      <c r="W95" s="818"/>
      <c r="X95" s="820"/>
      <c r="Y95" s="988"/>
      <c r="Z95" s="990"/>
      <c r="AA95" s="990"/>
      <c r="AB95" s="1027"/>
      <c r="AC95" s="990"/>
      <c r="AD95" s="991"/>
      <c r="AE95" s="988"/>
      <c r="AF95" s="990"/>
      <c r="AG95" s="990"/>
      <c r="AH95" s="990"/>
      <c r="AI95" s="990"/>
      <c r="AJ95" s="991"/>
      <c r="AK95" s="988"/>
      <c r="AL95" s="990"/>
      <c r="AM95" s="990"/>
      <c r="AN95" s="990"/>
      <c r="AO95" s="990"/>
      <c r="AP95" s="991"/>
      <c r="AQ95" s="986"/>
    </row>
    <row r="96" spans="1:43" s="557" customFormat="1" ht="15.75" thickBot="1" x14ac:dyDescent="0.25">
      <c r="A96" s="828"/>
      <c r="B96" s="847"/>
      <c r="C96" s="849"/>
      <c r="D96" s="847"/>
      <c r="E96" s="1016"/>
      <c r="F96" s="851"/>
      <c r="G96" s="1009"/>
      <c r="H96" s="1010"/>
      <c r="I96" s="1008"/>
      <c r="J96" s="653">
        <v>6000</v>
      </c>
      <c r="K96" s="612" t="s">
        <v>25</v>
      </c>
      <c r="L96" s="1001"/>
      <c r="M96" s="956"/>
      <c r="N96" s="978"/>
      <c r="O96" s="978"/>
      <c r="P96" s="978"/>
      <c r="Q96" s="978"/>
      <c r="R96" s="1001"/>
      <c r="S96" s="956"/>
      <c r="T96" s="978"/>
      <c r="U96" s="978"/>
      <c r="V96" s="1020"/>
      <c r="W96" s="978"/>
      <c r="X96" s="1001"/>
      <c r="Y96" s="989"/>
      <c r="Z96" s="978"/>
      <c r="AA96" s="978"/>
      <c r="AB96" s="1020"/>
      <c r="AC96" s="978"/>
      <c r="AD96" s="983"/>
      <c r="AE96" s="989"/>
      <c r="AF96" s="978"/>
      <c r="AG96" s="978"/>
      <c r="AH96" s="978"/>
      <c r="AI96" s="978"/>
      <c r="AJ96" s="983"/>
      <c r="AK96" s="989"/>
      <c r="AL96" s="978"/>
      <c r="AM96" s="978"/>
      <c r="AN96" s="978"/>
      <c r="AO96" s="978"/>
      <c r="AP96" s="983"/>
      <c r="AQ96" s="987"/>
    </row>
    <row r="97" spans="1:43" s="557" customFormat="1" ht="15" x14ac:dyDescent="0.2">
      <c r="A97" s="826">
        <v>3</v>
      </c>
      <c r="B97" s="846">
        <v>1969959</v>
      </c>
      <c r="C97" s="848" t="s">
        <v>653</v>
      </c>
      <c r="D97" s="846" t="s">
        <v>49</v>
      </c>
      <c r="E97" s="951">
        <v>29.95</v>
      </c>
      <c r="F97" s="850">
        <v>239600</v>
      </c>
      <c r="G97" s="888" t="s">
        <v>652</v>
      </c>
      <c r="H97" s="890" t="s">
        <v>625</v>
      </c>
      <c r="I97" s="1007" t="s">
        <v>24</v>
      </c>
      <c r="J97" s="652">
        <v>3</v>
      </c>
      <c r="K97" s="610" t="s">
        <v>15</v>
      </c>
      <c r="L97" s="820">
        <v>43937.260999999999</v>
      </c>
      <c r="M97" s="981"/>
      <c r="N97" s="818"/>
      <c r="O97" s="818"/>
      <c r="P97" s="818"/>
      <c r="Q97" s="818"/>
      <c r="R97" s="820"/>
      <c r="S97" s="997" t="s">
        <v>714</v>
      </c>
      <c r="T97" s="972" t="s">
        <v>643</v>
      </c>
      <c r="U97" s="1004" t="s">
        <v>731</v>
      </c>
      <c r="V97" s="652">
        <v>5</v>
      </c>
      <c r="W97" s="613" t="s">
        <v>15</v>
      </c>
      <c r="X97" s="965">
        <v>231746</v>
      </c>
      <c r="Y97" s="988"/>
      <c r="Z97" s="990"/>
      <c r="AA97" s="990"/>
      <c r="AB97" s="1027"/>
      <c r="AC97" s="990"/>
      <c r="AD97" s="991"/>
      <c r="AE97" s="997" t="s">
        <v>531</v>
      </c>
      <c r="AF97" s="972" t="s">
        <v>714</v>
      </c>
      <c r="AG97" s="972" t="s">
        <v>731</v>
      </c>
      <c r="AH97" s="613">
        <v>4</v>
      </c>
      <c r="AI97" s="608" t="s">
        <v>15</v>
      </c>
      <c r="AJ97" s="999">
        <v>214540</v>
      </c>
      <c r="AK97" s="988"/>
      <c r="AL97" s="990"/>
      <c r="AM97" s="990"/>
      <c r="AN97" s="990"/>
      <c r="AO97" s="990"/>
      <c r="AP97" s="991"/>
      <c r="AQ97" s="986"/>
    </row>
    <row r="98" spans="1:43" s="557" customFormat="1" ht="15.75" thickBot="1" x14ac:dyDescent="0.25">
      <c r="A98" s="828"/>
      <c r="B98" s="847"/>
      <c r="C98" s="849"/>
      <c r="D98" s="847"/>
      <c r="E98" s="1016"/>
      <c r="F98" s="851"/>
      <c r="G98" s="1009"/>
      <c r="H98" s="1010"/>
      <c r="I98" s="1008"/>
      <c r="J98" s="653">
        <v>3000</v>
      </c>
      <c r="K98" s="612" t="s">
        <v>25</v>
      </c>
      <c r="L98" s="1001"/>
      <c r="M98" s="956"/>
      <c r="N98" s="978"/>
      <c r="O98" s="978"/>
      <c r="P98" s="978"/>
      <c r="Q98" s="978"/>
      <c r="R98" s="1001"/>
      <c r="S98" s="998"/>
      <c r="T98" s="973"/>
      <c r="U98" s="994"/>
      <c r="V98" s="653">
        <v>60000</v>
      </c>
      <c r="W98" s="614" t="s">
        <v>16</v>
      </c>
      <c r="X98" s="966"/>
      <c r="Y98" s="989"/>
      <c r="Z98" s="978"/>
      <c r="AA98" s="978"/>
      <c r="AB98" s="1020"/>
      <c r="AC98" s="978"/>
      <c r="AD98" s="983"/>
      <c r="AE98" s="998"/>
      <c r="AF98" s="973"/>
      <c r="AG98" s="973"/>
      <c r="AH98" s="614">
        <v>48000</v>
      </c>
      <c r="AI98" s="609" t="s">
        <v>16</v>
      </c>
      <c r="AJ98" s="996"/>
      <c r="AK98" s="989"/>
      <c r="AL98" s="978"/>
      <c r="AM98" s="978"/>
      <c r="AN98" s="978"/>
      <c r="AO98" s="978"/>
      <c r="AP98" s="983"/>
      <c r="AQ98" s="987"/>
    </row>
    <row r="99" spans="1:43" s="557" customFormat="1" ht="15" x14ac:dyDescent="0.2">
      <c r="A99" s="826">
        <v>4</v>
      </c>
      <c r="B99" s="765">
        <v>2639596</v>
      </c>
      <c r="C99" s="829" t="s">
        <v>656</v>
      </c>
      <c r="D99" s="829" t="s">
        <v>44</v>
      </c>
      <c r="E99" s="1018">
        <v>293.46800000000002</v>
      </c>
      <c r="F99" s="820">
        <v>2934680</v>
      </c>
      <c r="G99" s="888" t="s">
        <v>654</v>
      </c>
      <c r="H99" s="890" t="s">
        <v>655</v>
      </c>
      <c r="I99" s="1007" t="s">
        <v>24</v>
      </c>
      <c r="J99" s="652">
        <v>3.3</v>
      </c>
      <c r="K99" s="610" t="s">
        <v>15</v>
      </c>
      <c r="L99" s="820">
        <v>79490</v>
      </c>
      <c r="M99" s="997" t="s">
        <v>639</v>
      </c>
      <c r="N99" s="972" t="s">
        <v>566</v>
      </c>
      <c r="O99" s="1004" t="s">
        <v>731</v>
      </c>
      <c r="P99" s="613">
        <v>5</v>
      </c>
      <c r="Q99" s="608" t="s">
        <v>15</v>
      </c>
      <c r="R99" s="965">
        <v>220710</v>
      </c>
      <c r="S99" s="997" t="s">
        <v>715</v>
      </c>
      <c r="T99" s="972" t="s">
        <v>716</v>
      </c>
      <c r="U99" s="1004" t="s">
        <v>731</v>
      </c>
      <c r="V99" s="652">
        <v>6</v>
      </c>
      <c r="W99" s="613" t="s">
        <v>15</v>
      </c>
      <c r="X99" s="965">
        <v>300925</v>
      </c>
      <c r="Y99" s="997" t="s">
        <v>566</v>
      </c>
      <c r="Z99" s="972" t="s">
        <v>717</v>
      </c>
      <c r="AA99" s="1004" t="s">
        <v>731</v>
      </c>
      <c r="AB99" s="652">
        <v>5.8</v>
      </c>
      <c r="AC99" s="608" t="s">
        <v>15</v>
      </c>
      <c r="AD99" s="999">
        <v>296270.59999999998</v>
      </c>
      <c r="AE99" s="988"/>
      <c r="AF99" s="990"/>
      <c r="AG99" s="990"/>
      <c r="AH99" s="990"/>
      <c r="AI99" s="990"/>
      <c r="AJ99" s="991"/>
      <c r="AK99" s="997" t="s">
        <v>717</v>
      </c>
      <c r="AL99" s="972" t="s">
        <v>718</v>
      </c>
      <c r="AM99" s="1004" t="s">
        <v>731</v>
      </c>
      <c r="AN99" s="613">
        <v>3.4</v>
      </c>
      <c r="AO99" s="608" t="s">
        <v>15</v>
      </c>
      <c r="AP99" s="999">
        <v>137004.5</v>
      </c>
      <c r="AQ99" s="986"/>
    </row>
    <row r="100" spans="1:43" s="557" customFormat="1" ht="15.75" thickBot="1" x14ac:dyDescent="0.25">
      <c r="A100" s="827"/>
      <c r="B100" s="957"/>
      <c r="C100" s="830"/>
      <c r="D100" s="830"/>
      <c r="E100" s="1019"/>
      <c r="F100" s="1021"/>
      <c r="G100" s="1024"/>
      <c r="H100" s="911"/>
      <c r="I100" s="1011"/>
      <c r="J100" s="639">
        <v>3300</v>
      </c>
      <c r="K100" s="611" t="s">
        <v>25</v>
      </c>
      <c r="L100" s="821"/>
      <c r="M100" s="1005"/>
      <c r="N100" s="992"/>
      <c r="O100" s="993"/>
      <c r="P100" s="597">
        <v>60000</v>
      </c>
      <c r="Q100" s="596" t="s">
        <v>16</v>
      </c>
      <c r="R100" s="1006"/>
      <c r="S100" s="1005"/>
      <c r="T100" s="992"/>
      <c r="U100" s="993"/>
      <c r="V100" s="639">
        <v>72000</v>
      </c>
      <c r="W100" s="597" t="s">
        <v>16</v>
      </c>
      <c r="X100" s="1006"/>
      <c r="Y100" s="1005"/>
      <c r="Z100" s="992"/>
      <c r="AA100" s="993"/>
      <c r="AB100" s="639">
        <v>69600</v>
      </c>
      <c r="AC100" s="596" t="s">
        <v>16</v>
      </c>
      <c r="AD100" s="995"/>
      <c r="AE100" s="989"/>
      <c r="AF100" s="978"/>
      <c r="AG100" s="978"/>
      <c r="AH100" s="978"/>
      <c r="AI100" s="978"/>
      <c r="AJ100" s="983"/>
      <c r="AK100" s="1005"/>
      <c r="AL100" s="992"/>
      <c r="AM100" s="993"/>
      <c r="AN100" s="597">
        <v>40800</v>
      </c>
      <c r="AO100" s="596" t="s">
        <v>16</v>
      </c>
      <c r="AP100" s="995"/>
      <c r="AQ100" s="987"/>
    </row>
    <row r="101" spans="1:43" s="557" customFormat="1" ht="15" x14ac:dyDescent="0.2">
      <c r="A101" s="827"/>
      <c r="B101" s="957"/>
      <c r="C101" s="830"/>
      <c r="D101" s="830"/>
      <c r="E101" s="1019"/>
      <c r="F101" s="1021"/>
      <c r="G101" s="1022"/>
      <c r="H101" s="1012"/>
      <c r="I101" s="1013"/>
      <c r="J101" s="1013"/>
      <c r="K101" s="1013"/>
      <c r="L101" s="1015"/>
      <c r="M101" s="1005" t="s">
        <v>719</v>
      </c>
      <c r="N101" s="992" t="s">
        <v>715</v>
      </c>
      <c r="O101" s="993" t="s">
        <v>731</v>
      </c>
      <c r="P101" s="597">
        <v>4</v>
      </c>
      <c r="Q101" s="596" t="s">
        <v>15</v>
      </c>
      <c r="R101" s="1006">
        <v>176568.7</v>
      </c>
      <c r="S101" s="988"/>
      <c r="T101" s="990"/>
      <c r="U101" s="990"/>
      <c r="V101" s="990"/>
      <c r="W101" s="990"/>
      <c r="X101" s="991"/>
      <c r="Y101" s="1005" t="s">
        <v>716</v>
      </c>
      <c r="Z101" s="992" t="s">
        <v>659</v>
      </c>
      <c r="AA101" s="993" t="s">
        <v>731</v>
      </c>
      <c r="AB101" s="639">
        <v>5</v>
      </c>
      <c r="AC101" s="596" t="s">
        <v>15</v>
      </c>
      <c r="AD101" s="995">
        <v>255405</v>
      </c>
      <c r="AE101" s="988"/>
      <c r="AF101" s="990"/>
      <c r="AG101" s="990"/>
      <c r="AH101" s="990"/>
      <c r="AI101" s="990"/>
      <c r="AJ101" s="991"/>
      <c r="AK101" s="1005" t="s">
        <v>527</v>
      </c>
      <c r="AL101" s="992" t="s">
        <v>654</v>
      </c>
      <c r="AM101" s="993" t="s">
        <v>731</v>
      </c>
      <c r="AN101" s="597">
        <v>12</v>
      </c>
      <c r="AO101" s="596" t="s">
        <v>15</v>
      </c>
      <c r="AP101" s="995">
        <v>483544</v>
      </c>
      <c r="AQ101" s="986"/>
    </row>
    <row r="102" spans="1:43" s="557" customFormat="1" ht="15.75" thickBot="1" x14ac:dyDescent="0.25">
      <c r="A102" s="828"/>
      <c r="B102" s="766"/>
      <c r="C102" s="831"/>
      <c r="D102" s="831"/>
      <c r="E102" s="1020"/>
      <c r="F102" s="1001"/>
      <c r="G102" s="1023"/>
      <c r="H102" s="1010"/>
      <c r="I102" s="1014"/>
      <c r="J102" s="1014"/>
      <c r="K102" s="1014"/>
      <c r="L102" s="1001"/>
      <c r="M102" s="998"/>
      <c r="N102" s="973"/>
      <c r="O102" s="994"/>
      <c r="P102" s="614">
        <v>48000</v>
      </c>
      <c r="Q102" s="609" t="s">
        <v>16</v>
      </c>
      <c r="R102" s="966"/>
      <c r="S102" s="989"/>
      <c r="T102" s="978"/>
      <c r="U102" s="978"/>
      <c r="V102" s="978"/>
      <c r="W102" s="978"/>
      <c r="X102" s="983"/>
      <c r="Y102" s="998"/>
      <c r="Z102" s="973"/>
      <c r="AA102" s="994"/>
      <c r="AB102" s="653">
        <v>60000</v>
      </c>
      <c r="AC102" s="609" t="s">
        <v>16</v>
      </c>
      <c r="AD102" s="996"/>
      <c r="AE102" s="989"/>
      <c r="AF102" s="978"/>
      <c r="AG102" s="978"/>
      <c r="AH102" s="978"/>
      <c r="AI102" s="978"/>
      <c r="AJ102" s="983"/>
      <c r="AK102" s="998"/>
      <c r="AL102" s="973"/>
      <c r="AM102" s="994"/>
      <c r="AN102" s="614">
        <v>144000</v>
      </c>
      <c r="AO102" s="609" t="s">
        <v>16</v>
      </c>
      <c r="AP102" s="996"/>
      <c r="AQ102" s="987"/>
    </row>
    <row r="103" spans="1:43" s="557" customFormat="1" ht="15" x14ac:dyDescent="0.2">
      <c r="A103" s="826">
        <v>5</v>
      </c>
      <c r="B103" s="972">
        <v>1969971</v>
      </c>
      <c r="C103" s="860" t="s">
        <v>158</v>
      </c>
      <c r="D103" s="972" t="s">
        <v>60</v>
      </c>
      <c r="E103" s="1002">
        <v>67.495000000000005</v>
      </c>
      <c r="F103" s="965">
        <v>674950</v>
      </c>
      <c r="G103" s="981"/>
      <c r="H103" s="818"/>
      <c r="I103" s="818"/>
      <c r="J103" s="818"/>
      <c r="K103" s="818"/>
      <c r="L103" s="982"/>
      <c r="M103" s="1000"/>
      <c r="N103" s="818"/>
      <c r="O103" s="818"/>
      <c r="P103" s="818"/>
      <c r="Q103" s="818"/>
      <c r="R103" s="982"/>
      <c r="S103" s="988"/>
      <c r="T103" s="990"/>
      <c r="U103" s="990"/>
      <c r="V103" s="990"/>
      <c r="W103" s="990"/>
      <c r="X103" s="991"/>
      <c r="Y103" s="988"/>
      <c r="Z103" s="990"/>
      <c r="AA103" s="990"/>
      <c r="AB103" s="990"/>
      <c r="AC103" s="990"/>
      <c r="AD103" s="991"/>
      <c r="AE103" s="997" t="s">
        <v>626</v>
      </c>
      <c r="AF103" s="972" t="s">
        <v>720</v>
      </c>
      <c r="AG103" s="972" t="s">
        <v>731</v>
      </c>
      <c r="AH103" s="613">
        <v>9</v>
      </c>
      <c r="AI103" s="608" t="s">
        <v>15</v>
      </c>
      <c r="AJ103" s="999">
        <v>57654</v>
      </c>
      <c r="AK103" s="988"/>
      <c r="AL103" s="990"/>
      <c r="AM103" s="990"/>
      <c r="AN103" s="990"/>
      <c r="AO103" s="990"/>
      <c r="AP103" s="991"/>
      <c r="AQ103" s="986"/>
    </row>
    <row r="104" spans="1:43" s="557" customFormat="1" ht="15.75" thickBot="1" x14ac:dyDescent="0.25">
      <c r="A104" s="828"/>
      <c r="B104" s="973"/>
      <c r="C104" s="861"/>
      <c r="D104" s="973"/>
      <c r="E104" s="1003"/>
      <c r="F104" s="966"/>
      <c r="G104" s="956"/>
      <c r="H104" s="978"/>
      <c r="I104" s="978"/>
      <c r="J104" s="978"/>
      <c r="K104" s="978"/>
      <c r="L104" s="983"/>
      <c r="M104" s="989"/>
      <c r="N104" s="978"/>
      <c r="O104" s="978"/>
      <c r="P104" s="978"/>
      <c r="Q104" s="978"/>
      <c r="R104" s="983"/>
      <c r="S104" s="989"/>
      <c r="T104" s="978"/>
      <c r="U104" s="978"/>
      <c r="V104" s="978"/>
      <c r="W104" s="978"/>
      <c r="X104" s="983"/>
      <c r="Y104" s="989"/>
      <c r="Z104" s="978"/>
      <c r="AA104" s="978"/>
      <c r="AB104" s="978"/>
      <c r="AC104" s="978"/>
      <c r="AD104" s="983"/>
      <c r="AE104" s="998"/>
      <c r="AF104" s="973"/>
      <c r="AG104" s="973"/>
      <c r="AH104" s="614">
        <v>90000</v>
      </c>
      <c r="AI104" s="609" t="s">
        <v>16</v>
      </c>
      <c r="AJ104" s="996"/>
      <c r="AK104" s="989"/>
      <c r="AL104" s="978"/>
      <c r="AM104" s="978"/>
      <c r="AN104" s="978"/>
      <c r="AO104" s="978"/>
      <c r="AP104" s="983"/>
      <c r="AQ104" s="987"/>
    </row>
    <row r="105" spans="1:43" s="557" customFormat="1" ht="15" x14ac:dyDescent="0.2">
      <c r="A105" s="826">
        <v>6</v>
      </c>
      <c r="B105" s="829" t="s">
        <v>207</v>
      </c>
      <c r="C105" s="860" t="s">
        <v>258</v>
      </c>
      <c r="D105" s="829" t="s">
        <v>259</v>
      </c>
      <c r="E105" s="896">
        <v>6.6</v>
      </c>
      <c r="F105" s="862">
        <v>52800</v>
      </c>
      <c r="G105" s="981"/>
      <c r="H105" s="818"/>
      <c r="I105" s="818"/>
      <c r="J105" s="818"/>
      <c r="K105" s="818"/>
      <c r="L105" s="982"/>
      <c r="M105" s="1000"/>
      <c r="N105" s="818"/>
      <c r="O105" s="818"/>
      <c r="P105" s="818"/>
      <c r="Q105" s="818"/>
      <c r="R105" s="982"/>
      <c r="S105" s="988"/>
      <c r="T105" s="990"/>
      <c r="U105" s="990"/>
      <c r="V105" s="990"/>
      <c r="W105" s="990"/>
      <c r="X105" s="991"/>
      <c r="Y105" s="988"/>
      <c r="Z105" s="990"/>
      <c r="AA105" s="990"/>
      <c r="AB105" s="990"/>
      <c r="AC105" s="990"/>
      <c r="AD105" s="991"/>
      <c r="AE105" s="997" t="s">
        <v>542</v>
      </c>
      <c r="AF105" s="972" t="s">
        <v>273</v>
      </c>
      <c r="AG105" s="972" t="s">
        <v>731</v>
      </c>
      <c r="AH105" s="613">
        <v>3.6</v>
      </c>
      <c r="AI105" s="608" t="s">
        <v>15</v>
      </c>
      <c r="AJ105" s="999">
        <v>194724</v>
      </c>
      <c r="AK105" s="988"/>
      <c r="AL105" s="990"/>
      <c r="AM105" s="990"/>
      <c r="AN105" s="990"/>
      <c r="AO105" s="990"/>
      <c r="AP105" s="991"/>
      <c r="AQ105" s="986"/>
    </row>
    <row r="106" spans="1:43" s="557" customFormat="1" ht="15.75" thickBot="1" x14ac:dyDescent="0.25">
      <c r="A106" s="828"/>
      <c r="B106" s="831"/>
      <c r="C106" s="861"/>
      <c r="D106" s="831"/>
      <c r="E106" s="921"/>
      <c r="F106" s="863"/>
      <c r="G106" s="956"/>
      <c r="H106" s="978"/>
      <c r="I106" s="978"/>
      <c r="J106" s="978"/>
      <c r="K106" s="978"/>
      <c r="L106" s="983"/>
      <c r="M106" s="989"/>
      <c r="N106" s="978"/>
      <c r="O106" s="978"/>
      <c r="P106" s="978"/>
      <c r="Q106" s="978"/>
      <c r="R106" s="983"/>
      <c r="S106" s="989"/>
      <c r="T106" s="978"/>
      <c r="U106" s="978"/>
      <c r="V106" s="978"/>
      <c r="W106" s="978"/>
      <c r="X106" s="983"/>
      <c r="Y106" s="989"/>
      <c r="Z106" s="978"/>
      <c r="AA106" s="978"/>
      <c r="AB106" s="978"/>
      <c r="AC106" s="978"/>
      <c r="AD106" s="983"/>
      <c r="AE106" s="998"/>
      <c r="AF106" s="973"/>
      <c r="AG106" s="973"/>
      <c r="AH106" s="614">
        <v>43200</v>
      </c>
      <c r="AI106" s="609" t="s">
        <v>16</v>
      </c>
      <c r="AJ106" s="996"/>
      <c r="AK106" s="989"/>
      <c r="AL106" s="978"/>
      <c r="AM106" s="978"/>
      <c r="AN106" s="978"/>
      <c r="AO106" s="978"/>
      <c r="AP106" s="983"/>
      <c r="AQ106" s="987"/>
    </row>
    <row r="107" spans="1:43" s="557" customFormat="1" ht="15" x14ac:dyDescent="0.2">
      <c r="A107" s="826">
        <v>7</v>
      </c>
      <c r="B107" s="829">
        <v>1969997</v>
      </c>
      <c r="C107" s="860" t="s">
        <v>90</v>
      </c>
      <c r="D107" s="829" t="s">
        <v>546</v>
      </c>
      <c r="E107" s="896">
        <v>3.4649999999999999</v>
      </c>
      <c r="F107" s="862">
        <v>34650</v>
      </c>
      <c r="G107" s="981"/>
      <c r="H107" s="818"/>
      <c r="I107" s="818"/>
      <c r="J107" s="818"/>
      <c r="K107" s="818"/>
      <c r="L107" s="982"/>
      <c r="M107" s="1000"/>
      <c r="N107" s="818"/>
      <c r="O107" s="818"/>
      <c r="P107" s="818"/>
      <c r="Q107" s="818"/>
      <c r="R107" s="982"/>
      <c r="S107" s="988"/>
      <c r="T107" s="990"/>
      <c r="U107" s="990"/>
      <c r="V107" s="990"/>
      <c r="W107" s="990"/>
      <c r="X107" s="991"/>
      <c r="Y107" s="988"/>
      <c r="Z107" s="990"/>
      <c r="AA107" s="990"/>
      <c r="AB107" s="990"/>
      <c r="AC107" s="990"/>
      <c r="AD107" s="991"/>
      <c r="AE107" s="997" t="s">
        <v>85</v>
      </c>
      <c r="AF107" s="972" t="s">
        <v>542</v>
      </c>
      <c r="AG107" s="972" t="s">
        <v>731</v>
      </c>
      <c r="AH107" s="613">
        <v>3</v>
      </c>
      <c r="AI107" s="608" t="s">
        <v>15</v>
      </c>
      <c r="AJ107" s="999">
        <v>161328.4</v>
      </c>
      <c r="AK107" s="990"/>
      <c r="AL107" s="990"/>
      <c r="AM107" s="990"/>
      <c r="AN107" s="990"/>
      <c r="AO107" s="990"/>
      <c r="AP107" s="991"/>
      <c r="AQ107" s="1224"/>
    </row>
    <row r="108" spans="1:43" s="557" customFormat="1" ht="15.75" thickBot="1" x14ac:dyDescent="0.25">
      <c r="A108" s="828"/>
      <c r="B108" s="831"/>
      <c r="C108" s="861"/>
      <c r="D108" s="831"/>
      <c r="E108" s="921"/>
      <c r="F108" s="863"/>
      <c r="G108" s="956"/>
      <c r="H108" s="978"/>
      <c r="I108" s="978"/>
      <c r="J108" s="978"/>
      <c r="K108" s="978"/>
      <c r="L108" s="983"/>
      <c r="M108" s="989"/>
      <c r="N108" s="978"/>
      <c r="O108" s="978"/>
      <c r="P108" s="978"/>
      <c r="Q108" s="978"/>
      <c r="R108" s="983"/>
      <c r="S108" s="989"/>
      <c r="T108" s="978"/>
      <c r="U108" s="978"/>
      <c r="V108" s="978"/>
      <c r="W108" s="978"/>
      <c r="X108" s="983"/>
      <c r="Y108" s="989"/>
      <c r="Z108" s="978"/>
      <c r="AA108" s="978"/>
      <c r="AB108" s="978"/>
      <c r="AC108" s="978"/>
      <c r="AD108" s="983"/>
      <c r="AE108" s="998"/>
      <c r="AF108" s="973"/>
      <c r="AG108" s="973"/>
      <c r="AH108" s="614">
        <v>30000</v>
      </c>
      <c r="AI108" s="609" t="s">
        <v>658</v>
      </c>
      <c r="AJ108" s="996"/>
      <c r="AK108" s="978"/>
      <c r="AL108" s="978"/>
      <c r="AM108" s="978"/>
      <c r="AN108" s="978"/>
      <c r="AO108" s="978"/>
      <c r="AP108" s="983"/>
      <c r="AQ108" s="987"/>
    </row>
    <row r="109" spans="1:43" ht="15.75" customHeight="1" thickBot="1" x14ac:dyDescent="0.3">
      <c r="A109" s="1179" t="s">
        <v>619</v>
      </c>
      <c r="B109" s="1180"/>
      <c r="C109" s="1180"/>
      <c r="D109" s="1180"/>
      <c r="E109" s="1180"/>
      <c r="F109" s="1181"/>
      <c r="G109" s="434"/>
      <c r="H109" s="434"/>
      <c r="I109" s="201"/>
      <c r="J109" s="199"/>
      <c r="K109" s="203"/>
      <c r="L109" s="593">
        <f>L87+L88</f>
        <v>1164902.8969999999</v>
      </c>
      <c r="M109" s="200"/>
      <c r="N109" s="591"/>
      <c r="O109" s="201"/>
      <c r="P109" s="373"/>
      <c r="Q109" s="246"/>
      <c r="R109" s="593">
        <f>R87+R88</f>
        <v>1331146.3</v>
      </c>
      <c r="S109" s="200"/>
      <c r="T109" s="591"/>
      <c r="U109" s="202"/>
      <c r="V109" s="373"/>
      <c r="W109" s="246"/>
      <c r="X109" s="593">
        <f>X87+X88</f>
        <v>1518319.5</v>
      </c>
      <c r="Y109" s="200"/>
      <c r="Z109" s="591"/>
      <c r="AA109" s="201"/>
      <c r="AB109" s="372"/>
      <c r="AC109" s="203"/>
      <c r="AD109" s="593">
        <f>AD87+AD88</f>
        <v>1585125.6</v>
      </c>
      <c r="AE109" s="200"/>
      <c r="AF109" s="591"/>
      <c r="AG109" s="201"/>
      <c r="AH109" s="372"/>
      <c r="AI109" s="203"/>
      <c r="AJ109" s="593">
        <f>AJ87+AJ88</f>
        <v>1651700.8</v>
      </c>
      <c r="AK109" s="200"/>
      <c r="AL109" s="591"/>
      <c r="AM109" s="201"/>
      <c r="AN109" s="199"/>
      <c r="AO109" s="203"/>
      <c r="AP109" s="593">
        <f>AP87+AP88</f>
        <v>1719420.6</v>
      </c>
      <c r="AQ109" s="204"/>
    </row>
    <row r="110" spans="1:43" ht="56.25" customHeight="1" thickBot="1" x14ac:dyDescent="0.25">
      <c r="A110" s="1182" t="s">
        <v>468</v>
      </c>
      <c r="B110" s="1183"/>
      <c r="C110" s="1183"/>
      <c r="D110" s="1183"/>
      <c r="E110" s="1183"/>
      <c r="F110" s="1183"/>
      <c r="G110" s="1183"/>
      <c r="H110" s="1183"/>
      <c r="I110" s="1184"/>
      <c r="J110" s="1184"/>
      <c r="K110" s="1184"/>
      <c r="L110" s="1184"/>
      <c r="M110" s="1184"/>
      <c r="N110" s="1184"/>
      <c r="O110" s="1184"/>
      <c r="P110" s="1184"/>
      <c r="Q110" s="1184"/>
      <c r="R110" s="1184"/>
      <c r="S110" s="1184"/>
      <c r="T110" s="1184"/>
      <c r="U110" s="1184"/>
      <c r="V110" s="1184"/>
      <c r="W110" s="1184"/>
      <c r="X110" s="1184"/>
      <c r="Y110" s="1184"/>
      <c r="Z110" s="1184"/>
      <c r="AA110" s="1184"/>
      <c r="AB110" s="1184"/>
      <c r="AC110" s="1184"/>
      <c r="AD110" s="1184"/>
      <c r="AE110" s="1184"/>
      <c r="AF110" s="1184"/>
      <c r="AG110" s="1184"/>
      <c r="AH110" s="1184"/>
      <c r="AI110" s="1184"/>
      <c r="AJ110" s="1184"/>
      <c r="AK110" s="1184"/>
      <c r="AL110" s="1184"/>
      <c r="AM110" s="1184"/>
      <c r="AN110" s="1184"/>
      <c r="AO110" s="1184"/>
      <c r="AP110" s="1184"/>
      <c r="AQ110" s="1185"/>
    </row>
    <row r="111" spans="1:43" s="594" customFormat="1" ht="15" x14ac:dyDescent="0.2">
      <c r="A111" s="981">
        <v>1</v>
      </c>
      <c r="B111" s="765">
        <v>2639596</v>
      </c>
      <c r="C111" s="868" t="s">
        <v>43</v>
      </c>
      <c r="D111" s="765" t="s">
        <v>44</v>
      </c>
      <c r="E111" s="1018">
        <v>293.46800000000002</v>
      </c>
      <c r="F111" s="820">
        <v>2934680</v>
      </c>
      <c r="G111" s="963"/>
      <c r="H111" s="976"/>
      <c r="I111" s="818"/>
      <c r="J111" s="818"/>
      <c r="K111" s="818"/>
      <c r="L111" s="979"/>
      <c r="M111" s="974"/>
      <c r="N111" s="902"/>
      <c r="O111" s="902"/>
      <c r="P111" s="902"/>
      <c r="Q111" s="902"/>
      <c r="R111" s="984"/>
      <c r="S111" s="974"/>
      <c r="T111" s="902"/>
      <c r="U111" s="902"/>
      <c r="V111" s="902"/>
      <c r="W111" s="902"/>
      <c r="X111" s="903"/>
      <c r="Y111" s="898" t="s">
        <v>638</v>
      </c>
      <c r="Z111" s="829" t="s">
        <v>721</v>
      </c>
      <c r="AA111" s="967" t="s">
        <v>24</v>
      </c>
      <c r="AB111" s="652">
        <v>11</v>
      </c>
      <c r="AC111" s="649" t="s">
        <v>15</v>
      </c>
      <c r="AD111" s="965">
        <v>420407.59100000001</v>
      </c>
      <c r="AE111" s="898" t="s">
        <v>721</v>
      </c>
      <c r="AF111" s="829" t="s">
        <v>639</v>
      </c>
      <c r="AG111" s="972" t="s">
        <v>24</v>
      </c>
      <c r="AH111" s="652">
        <v>9</v>
      </c>
      <c r="AI111" s="649" t="s">
        <v>15</v>
      </c>
      <c r="AJ111" s="965">
        <v>358416.58100000001</v>
      </c>
      <c r="AK111" s="846" t="s">
        <v>722</v>
      </c>
      <c r="AL111" s="846" t="s">
        <v>719</v>
      </c>
      <c r="AM111" s="967" t="s">
        <v>24</v>
      </c>
      <c r="AN111" s="652">
        <v>12.2</v>
      </c>
      <c r="AO111" s="649" t="s">
        <v>15</v>
      </c>
      <c r="AP111" s="965">
        <v>505774</v>
      </c>
      <c r="AQ111" s="969"/>
    </row>
    <row r="112" spans="1:43" s="594" customFormat="1" ht="15.75" thickBot="1" x14ac:dyDescent="0.25">
      <c r="A112" s="956"/>
      <c r="B112" s="766"/>
      <c r="C112" s="869"/>
      <c r="D112" s="766"/>
      <c r="E112" s="1020"/>
      <c r="F112" s="1001"/>
      <c r="G112" s="964"/>
      <c r="H112" s="977"/>
      <c r="I112" s="978"/>
      <c r="J112" s="978"/>
      <c r="K112" s="978"/>
      <c r="L112" s="980"/>
      <c r="M112" s="975"/>
      <c r="N112" s="840"/>
      <c r="O112" s="840"/>
      <c r="P112" s="840"/>
      <c r="Q112" s="840"/>
      <c r="R112" s="985"/>
      <c r="S112" s="975"/>
      <c r="T112" s="840"/>
      <c r="U112" s="840"/>
      <c r="V112" s="840"/>
      <c r="W112" s="840"/>
      <c r="X112" s="904"/>
      <c r="Y112" s="971"/>
      <c r="Z112" s="831"/>
      <c r="AA112" s="968"/>
      <c r="AB112" s="653">
        <v>132000</v>
      </c>
      <c r="AC112" s="650" t="s">
        <v>25</v>
      </c>
      <c r="AD112" s="966"/>
      <c r="AE112" s="971"/>
      <c r="AF112" s="831"/>
      <c r="AG112" s="973"/>
      <c r="AH112" s="653">
        <v>108000</v>
      </c>
      <c r="AI112" s="650" t="s">
        <v>25</v>
      </c>
      <c r="AJ112" s="966"/>
      <c r="AK112" s="847"/>
      <c r="AL112" s="847"/>
      <c r="AM112" s="968"/>
      <c r="AN112" s="653">
        <v>146400</v>
      </c>
      <c r="AO112" s="650" t="s">
        <v>25</v>
      </c>
      <c r="AP112" s="966"/>
      <c r="AQ112" s="970"/>
    </row>
    <row r="113" spans="1:43" s="594" customFormat="1" ht="15" x14ac:dyDescent="0.2">
      <c r="A113" s="955">
        <v>2</v>
      </c>
      <c r="B113" s="957">
        <v>1969988</v>
      </c>
      <c r="C113" s="958" t="s">
        <v>732</v>
      </c>
      <c r="D113" s="957" t="s">
        <v>51</v>
      </c>
      <c r="E113" s="959">
        <v>134</v>
      </c>
      <c r="F113" s="961">
        <v>1340000</v>
      </c>
      <c r="G113" s="826"/>
      <c r="H113" s="829"/>
      <c r="I113" s="829"/>
      <c r="J113" s="829"/>
      <c r="K113" s="829"/>
      <c r="L113" s="832"/>
      <c r="M113" s="826"/>
      <c r="N113" s="829"/>
      <c r="O113" s="829"/>
      <c r="P113" s="829"/>
      <c r="Q113" s="829"/>
      <c r="R113" s="832"/>
      <c r="S113" s="899" t="s">
        <v>547</v>
      </c>
      <c r="T113" s="830" t="s">
        <v>723</v>
      </c>
      <c r="U113" s="887" t="s">
        <v>24</v>
      </c>
      <c r="V113" s="635">
        <v>7.4</v>
      </c>
      <c r="W113" s="628" t="s">
        <v>15</v>
      </c>
      <c r="X113" s="878">
        <v>47403.483999999997</v>
      </c>
      <c r="Y113" s="899" t="s">
        <v>723</v>
      </c>
      <c r="Z113" s="830" t="s">
        <v>724</v>
      </c>
      <c r="AA113" s="887" t="s">
        <v>24</v>
      </c>
      <c r="AB113" s="635">
        <v>20</v>
      </c>
      <c r="AC113" s="628" t="s">
        <v>15</v>
      </c>
      <c r="AD113" s="878">
        <v>133754.69500000001</v>
      </c>
      <c r="AE113" s="827" t="s">
        <v>725</v>
      </c>
      <c r="AF113" s="830" t="s">
        <v>701</v>
      </c>
      <c r="AG113" s="830" t="s">
        <v>24</v>
      </c>
      <c r="AH113" s="635">
        <v>19</v>
      </c>
      <c r="AI113" s="628" t="s">
        <v>15</v>
      </c>
      <c r="AJ113" s="878">
        <v>132403.772</v>
      </c>
      <c r="AK113" s="899"/>
      <c r="AL113" s="830"/>
      <c r="AM113" s="830"/>
      <c r="AN113" s="897"/>
      <c r="AO113" s="830"/>
      <c r="AP113" s="878"/>
      <c r="AQ113" s="1227"/>
    </row>
    <row r="114" spans="1:43" s="594" customFormat="1" ht="15" x14ac:dyDescent="0.2">
      <c r="A114" s="955"/>
      <c r="B114" s="957"/>
      <c r="C114" s="958"/>
      <c r="D114" s="957"/>
      <c r="E114" s="959"/>
      <c r="F114" s="961"/>
      <c r="G114" s="827"/>
      <c r="H114" s="830"/>
      <c r="I114" s="830"/>
      <c r="J114" s="830"/>
      <c r="K114" s="830"/>
      <c r="L114" s="833"/>
      <c r="M114" s="827"/>
      <c r="N114" s="830"/>
      <c r="O114" s="830"/>
      <c r="P114" s="830"/>
      <c r="Q114" s="830"/>
      <c r="R114" s="833"/>
      <c r="S114" s="899"/>
      <c r="T114" s="830"/>
      <c r="U114" s="918"/>
      <c r="V114" s="632">
        <v>74000</v>
      </c>
      <c r="W114" s="626" t="s">
        <v>25</v>
      </c>
      <c r="X114" s="919"/>
      <c r="Y114" s="899"/>
      <c r="Z114" s="830"/>
      <c r="AA114" s="918"/>
      <c r="AB114" s="632">
        <v>200000</v>
      </c>
      <c r="AC114" s="626" t="s">
        <v>25</v>
      </c>
      <c r="AD114" s="919"/>
      <c r="AE114" s="827"/>
      <c r="AF114" s="830"/>
      <c r="AG114" s="943"/>
      <c r="AH114" s="632">
        <v>190000</v>
      </c>
      <c r="AI114" s="626" t="s">
        <v>25</v>
      </c>
      <c r="AJ114" s="919"/>
      <c r="AK114" s="899"/>
      <c r="AL114" s="830"/>
      <c r="AM114" s="830"/>
      <c r="AN114" s="897"/>
      <c r="AO114" s="830"/>
      <c r="AP114" s="878"/>
      <c r="AQ114" s="1228"/>
    </row>
    <row r="115" spans="1:43" s="594" customFormat="1" ht="14.25" customHeight="1" x14ac:dyDescent="0.2">
      <c r="A115" s="955"/>
      <c r="B115" s="957"/>
      <c r="C115" s="958"/>
      <c r="D115" s="957"/>
      <c r="E115" s="959"/>
      <c r="F115" s="961"/>
      <c r="G115" s="827"/>
      <c r="H115" s="830"/>
      <c r="I115" s="830"/>
      <c r="J115" s="830"/>
      <c r="K115" s="830"/>
      <c r="L115" s="833"/>
      <c r="M115" s="827"/>
      <c r="N115" s="830"/>
      <c r="O115" s="830"/>
      <c r="P115" s="830"/>
      <c r="Q115" s="830"/>
      <c r="R115" s="833"/>
      <c r="S115" s="835"/>
      <c r="T115" s="838"/>
      <c r="U115" s="838"/>
      <c r="V115" s="838"/>
      <c r="W115" s="838"/>
      <c r="X115" s="841"/>
      <c r="Y115" s="835"/>
      <c r="Z115" s="838"/>
      <c r="AA115" s="838"/>
      <c r="AB115" s="953"/>
      <c r="AC115" s="838"/>
      <c r="AD115" s="841"/>
      <c r="AE115" s="835"/>
      <c r="AF115" s="838"/>
      <c r="AG115" s="838"/>
      <c r="AH115" s="953"/>
      <c r="AI115" s="838"/>
      <c r="AJ115" s="841"/>
      <c r="AK115" s="835"/>
      <c r="AL115" s="838"/>
      <c r="AM115" s="838"/>
      <c r="AN115" s="953"/>
      <c r="AO115" s="838"/>
      <c r="AP115" s="841"/>
      <c r="AQ115" s="944"/>
    </row>
    <row r="116" spans="1:43" s="594" customFormat="1" x14ac:dyDescent="0.2">
      <c r="A116" s="955"/>
      <c r="B116" s="957"/>
      <c r="C116" s="958"/>
      <c r="D116" s="957"/>
      <c r="E116" s="959"/>
      <c r="F116" s="961"/>
      <c r="G116" s="827"/>
      <c r="H116" s="830"/>
      <c r="I116" s="830"/>
      <c r="J116" s="830"/>
      <c r="K116" s="830"/>
      <c r="L116" s="833"/>
      <c r="M116" s="827"/>
      <c r="N116" s="830"/>
      <c r="O116" s="830"/>
      <c r="P116" s="830"/>
      <c r="Q116" s="830"/>
      <c r="R116" s="833"/>
      <c r="S116" s="836"/>
      <c r="T116" s="839"/>
      <c r="U116" s="839"/>
      <c r="V116" s="839"/>
      <c r="W116" s="839"/>
      <c r="X116" s="842"/>
      <c r="Y116" s="836"/>
      <c r="Z116" s="839"/>
      <c r="AA116" s="839"/>
      <c r="AB116" s="927"/>
      <c r="AC116" s="839"/>
      <c r="AD116" s="842"/>
      <c r="AE116" s="836"/>
      <c r="AF116" s="839"/>
      <c r="AG116" s="839"/>
      <c r="AH116" s="927"/>
      <c r="AI116" s="839"/>
      <c r="AJ116" s="842"/>
      <c r="AK116" s="836"/>
      <c r="AL116" s="839"/>
      <c r="AM116" s="839"/>
      <c r="AN116" s="927"/>
      <c r="AO116" s="839"/>
      <c r="AP116" s="842"/>
      <c r="AQ116" s="925"/>
    </row>
    <row r="117" spans="1:43" s="594" customFormat="1" x14ac:dyDescent="0.2">
      <c r="A117" s="955"/>
      <c r="B117" s="957"/>
      <c r="C117" s="958"/>
      <c r="D117" s="957"/>
      <c r="E117" s="959"/>
      <c r="F117" s="961"/>
      <c r="G117" s="827"/>
      <c r="H117" s="830"/>
      <c r="I117" s="830"/>
      <c r="J117" s="830"/>
      <c r="K117" s="830"/>
      <c r="L117" s="833"/>
      <c r="M117" s="827"/>
      <c r="N117" s="830"/>
      <c r="O117" s="830"/>
      <c r="P117" s="830"/>
      <c r="Q117" s="830"/>
      <c r="R117" s="833"/>
      <c r="S117" s="836"/>
      <c r="T117" s="839"/>
      <c r="U117" s="839"/>
      <c r="V117" s="839"/>
      <c r="W117" s="839"/>
      <c r="X117" s="842"/>
      <c r="Y117" s="836"/>
      <c r="Z117" s="839"/>
      <c r="AA117" s="839"/>
      <c r="AB117" s="927"/>
      <c r="AC117" s="839"/>
      <c r="AD117" s="842"/>
      <c r="AE117" s="836"/>
      <c r="AF117" s="839"/>
      <c r="AG117" s="839"/>
      <c r="AH117" s="927"/>
      <c r="AI117" s="839"/>
      <c r="AJ117" s="842"/>
      <c r="AK117" s="836"/>
      <c r="AL117" s="839"/>
      <c r="AM117" s="839"/>
      <c r="AN117" s="927"/>
      <c r="AO117" s="839"/>
      <c r="AP117" s="842"/>
      <c r="AQ117" s="925"/>
    </row>
    <row r="118" spans="1:43" s="594" customFormat="1" x14ac:dyDescent="0.2">
      <c r="A118" s="955"/>
      <c r="B118" s="957"/>
      <c r="C118" s="958"/>
      <c r="D118" s="957"/>
      <c r="E118" s="959"/>
      <c r="F118" s="961"/>
      <c r="G118" s="827"/>
      <c r="H118" s="830"/>
      <c r="I118" s="830"/>
      <c r="J118" s="830"/>
      <c r="K118" s="830"/>
      <c r="L118" s="833"/>
      <c r="M118" s="827"/>
      <c r="N118" s="830"/>
      <c r="O118" s="830"/>
      <c r="P118" s="830"/>
      <c r="Q118" s="830"/>
      <c r="R118" s="833"/>
      <c r="S118" s="836"/>
      <c r="T118" s="839"/>
      <c r="U118" s="839"/>
      <c r="V118" s="839"/>
      <c r="W118" s="839"/>
      <c r="X118" s="842"/>
      <c r="Y118" s="836"/>
      <c r="Z118" s="839"/>
      <c r="AA118" s="839"/>
      <c r="AB118" s="927"/>
      <c r="AC118" s="839"/>
      <c r="AD118" s="842"/>
      <c r="AE118" s="836"/>
      <c r="AF118" s="839"/>
      <c r="AG118" s="839"/>
      <c r="AH118" s="927"/>
      <c r="AI118" s="839"/>
      <c r="AJ118" s="842"/>
      <c r="AK118" s="836"/>
      <c r="AL118" s="839"/>
      <c r="AM118" s="839"/>
      <c r="AN118" s="927"/>
      <c r="AO118" s="839"/>
      <c r="AP118" s="842"/>
      <c r="AQ118" s="925"/>
    </row>
    <row r="119" spans="1:43" s="594" customFormat="1" ht="13.5" thickBot="1" x14ac:dyDescent="0.25">
      <c r="A119" s="956"/>
      <c r="B119" s="766"/>
      <c r="C119" s="869"/>
      <c r="D119" s="766"/>
      <c r="E119" s="960"/>
      <c r="F119" s="962"/>
      <c r="G119" s="828"/>
      <c r="H119" s="831"/>
      <c r="I119" s="831"/>
      <c r="J119" s="831"/>
      <c r="K119" s="831"/>
      <c r="L119" s="834"/>
      <c r="M119" s="828"/>
      <c r="N119" s="831"/>
      <c r="O119" s="831"/>
      <c r="P119" s="831"/>
      <c r="Q119" s="831"/>
      <c r="R119" s="834"/>
      <c r="S119" s="837"/>
      <c r="T119" s="840"/>
      <c r="U119" s="840"/>
      <c r="V119" s="840"/>
      <c r="W119" s="840"/>
      <c r="X119" s="843"/>
      <c r="Y119" s="837"/>
      <c r="Z119" s="840"/>
      <c r="AA119" s="840"/>
      <c r="AB119" s="954"/>
      <c r="AC119" s="840"/>
      <c r="AD119" s="843"/>
      <c r="AE119" s="837"/>
      <c r="AF119" s="840"/>
      <c r="AG119" s="840"/>
      <c r="AH119" s="954"/>
      <c r="AI119" s="840"/>
      <c r="AJ119" s="843"/>
      <c r="AK119" s="837"/>
      <c r="AL119" s="840"/>
      <c r="AM119" s="840"/>
      <c r="AN119" s="954"/>
      <c r="AO119" s="840"/>
      <c r="AP119" s="843"/>
      <c r="AQ119" s="1186"/>
    </row>
    <row r="120" spans="1:43" s="594" customFormat="1" ht="15" x14ac:dyDescent="0.2">
      <c r="A120" s="942">
        <v>3</v>
      </c>
      <c r="B120" s="846">
        <v>1969959</v>
      </c>
      <c r="C120" s="848" t="s">
        <v>252</v>
      </c>
      <c r="D120" s="846" t="s">
        <v>49</v>
      </c>
      <c r="E120" s="951">
        <v>29.95</v>
      </c>
      <c r="F120" s="850">
        <v>239600</v>
      </c>
      <c r="G120" s="826"/>
      <c r="H120" s="829"/>
      <c r="I120" s="829"/>
      <c r="J120" s="947"/>
      <c r="K120" s="947"/>
      <c r="L120" s="900"/>
      <c r="M120" s="898"/>
      <c r="N120" s="829"/>
      <c r="O120" s="829"/>
      <c r="P120" s="947"/>
      <c r="Q120" s="947"/>
      <c r="R120" s="900"/>
      <c r="S120" s="826"/>
      <c r="T120" s="829"/>
      <c r="U120" s="829"/>
      <c r="V120" s="947"/>
      <c r="W120" s="947"/>
      <c r="X120" s="862"/>
      <c r="Y120" s="898"/>
      <c r="Z120" s="829"/>
      <c r="AA120" s="829"/>
      <c r="AB120" s="936"/>
      <c r="AC120" s="947"/>
      <c r="AD120" s="862"/>
      <c r="AE120" s="949"/>
      <c r="AF120" s="947"/>
      <c r="AG120" s="947"/>
      <c r="AH120" s="936"/>
      <c r="AI120" s="947"/>
      <c r="AJ120" s="928"/>
      <c r="AK120" s="898" t="s">
        <v>640</v>
      </c>
      <c r="AL120" s="829" t="s">
        <v>726</v>
      </c>
      <c r="AM120" s="860" t="s">
        <v>24</v>
      </c>
      <c r="AN120" s="631">
        <v>6.5</v>
      </c>
      <c r="AO120" s="630" t="s">
        <v>15</v>
      </c>
      <c r="AP120" s="862">
        <v>269469.53200000001</v>
      </c>
      <c r="AQ120" s="1187"/>
    </row>
    <row r="121" spans="1:43" s="594" customFormat="1" ht="15.75" thickBot="1" x14ac:dyDescent="0.25">
      <c r="A121" s="933"/>
      <c r="B121" s="935"/>
      <c r="C121" s="929"/>
      <c r="D121" s="935"/>
      <c r="E121" s="952"/>
      <c r="F121" s="937"/>
      <c r="G121" s="827"/>
      <c r="H121" s="830"/>
      <c r="I121" s="830"/>
      <c r="J121" s="948"/>
      <c r="K121" s="948"/>
      <c r="L121" s="930"/>
      <c r="M121" s="899"/>
      <c r="N121" s="830"/>
      <c r="O121" s="830"/>
      <c r="P121" s="948"/>
      <c r="Q121" s="948"/>
      <c r="R121" s="930"/>
      <c r="S121" s="827"/>
      <c r="T121" s="831"/>
      <c r="U121" s="831"/>
      <c r="V121" s="948"/>
      <c r="W121" s="948"/>
      <c r="X121" s="878"/>
      <c r="Y121" s="899"/>
      <c r="Z121" s="830"/>
      <c r="AA121" s="830"/>
      <c r="AB121" s="927"/>
      <c r="AC121" s="948"/>
      <c r="AD121" s="878"/>
      <c r="AE121" s="950"/>
      <c r="AF121" s="948"/>
      <c r="AG121" s="948"/>
      <c r="AH121" s="927"/>
      <c r="AI121" s="948"/>
      <c r="AJ121" s="842"/>
      <c r="AK121" s="899"/>
      <c r="AL121" s="830"/>
      <c r="AM121" s="918"/>
      <c r="AN121" s="632">
        <v>78000</v>
      </c>
      <c r="AO121" s="626" t="s">
        <v>25</v>
      </c>
      <c r="AP121" s="919"/>
      <c r="AQ121" s="1188"/>
    </row>
    <row r="122" spans="1:43" s="594" customFormat="1" ht="15" x14ac:dyDescent="0.2">
      <c r="A122" s="826">
        <v>4</v>
      </c>
      <c r="B122" s="829">
        <v>1970023</v>
      </c>
      <c r="C122" s="860" t="s">
        <v>52</v>
      </c>
      <c r="D122" s="829" t="s">
        <v>53</v>
      </c>
      <c r="E122" s="896">
        <v>408.04</v>
      </c>
      <c r="F122" s="945">
        <v>4080400</v>
      </c>
      <c r="G122" s="826" t="s">
        <v>634</v>
      </c>
      <c r="H122" s="829" t="s">
        <v>635</v>
      </c>
      <c r="I122" s="860" t="s">
        <v>24</v>
      </c>
      <c r="J122" s="631">
        <v>11</v>
      </c>
      <c r="K122" s="630" t="s">
        <v>15</v>
      </c>
      <c r="L122" s="862">
        <v>64341.866000000002</v>
      </c>
      <c r="M122" s="898" t="s">
        <v>528</v>
      </c>
      <c r="N122" s="829" t="s">
        <v>636</v>
      </c>
      <c r="O122" s="860" t="s">
        <v>24</v>
      </c>
      <c r="P122" s="631">
        <v>5</v>
      </c>
      <c r="Q122" s="630" t="s">
        <v>15</v>
      </c>
      <c r="R122" s="862">
        <v>30650.125</v>
      </c>
      <c r="S122" s="898" t="s">
        <v>637</v>
      </c>
      <c r="T122" s="830" t="s">
        <v>339</v>
      </c>
      <c r="U122" s="887" t="s">
        <v>24</v>
      </c>
      <c r="V122" s="631">
        <v>6.4</v>
      </c>
      <c r="W122" s="630" t="s">
        <v>15</v>
      </c>
      <c r="X122" s="862">
        <v>40997.606400000004</v>
      </c>
      <c r="Y122" s="898" t="s">
        <v>727</v>
      </c>
      <c r="Z122" s="829" t="s">
        <v>552</v>
      </c>
      <c r="AA122" s="860" t="s">
        <v>24</v>
      </c>
      <c r="AB122" s="631">
        <v>2.2999999999999998</v>
      </c>
      <c r="AC122" s="630" t="s">
        <v>15</v>
      </c>
      <c r="AD122" s="862">
        <v>15381.79</v>
      </c>
      <c r="AE122" s="898" t="s">
        <v>636</v>
      </c>
      <c r="AF122" s="829" t="s">
        <v>728</v>
      </c>
      <c r="AG122" s="829" t="s">
        <v>24</v>
      </c>
      <c r="AH122" s="631">
        <v>7.2530000000000001</v>
      </c>
      <c r="AI122" s="630" t="s">
        <v>15</v>
      </c>
      <c r="AJ122" s="862">
        <v>50543.398000000001</v>
      </c>
      <c r="AK122" s="898" t="s">
        <v>641</v>
      </c>
      <c r="AL122" s="829" t="s">
        <v>727</v>
      </c>
      <c r="AM122" s="860" t="s">
        <v>24</v>
      </c>
      <c r="AN122" s="631">
        <v>8.9708509999999997</v>
      </c>
      <c r="AO122" s="630" t="s">
        <v>15</v>
      </c>
      <c r="AP122" s="862">
        <v>65077.54</v>
      </c>
      <c r="AQ122" s="931"/>
    </row>
    <row r="123" spans="1:43" s="594" customFormat="1" ht="15" x14ac:dyDescent="0.2">
      <c r="A123" s="827"/>
      <c r="B123" s="830"/>
      <c r="C123" s="887"/>
      <c r="D123" s="830"/>
      <c r="E123" s="897"/>
      <c r="F123" s="946"/>
      <c r="G123" s="827"/>
      <c r="H123" s="830"/>
      <c r="I123" s="918"/>
      <c r="J123" s="632">
        <v>110000</v>
      </c>
      <c r="K123" s="626" t="s">
        <v>25</v>
      </c>
      <c r="L123" s="919"/>
      <c r="M123" s="899"/>
      <c r="N123" s="830"/>
      <c r="O123" s="918"/>
      <c r="P123" s="632">
        <v>50000</v>
      </c>
      <c r="Q123" s="626" t="s">
        <v>25</v>
      </c>
      <c r="R123" s="919"/>
      <c r="S123" s="899"/>
      <c r="T123" s="830"/>
      <c r="U123" s="918"/>
      <c r="V123" s="632">
        <v>64000</v>
      </c>
      <c r="W123" s="626" t="s">
        <v>25</v>
      </c>
      <c r="X123" s="919"/>
      <c r="Y123" s="899"/>
      <c r="Z123" s="830"/>
      <c r="AA123" s="918"/>
      <c r="AB123" s="632">
        <v>23000</v>
      </c>
      <c r="AC123" s="626" t="s">
        <v>25</v>
      </c>
      <c r="AD123" s="919"/>
      <c r="AE123" s="899"/>
      <c r="AF123" s="830"/>
      <c r="AG123" s="943"/>
      <c r="AH123" s="632">
        <v>72530</v>
      </c>
      <c r="AI123" s="626" t="s">
        <v>25</v>
      </c>
      <c r="AJ123" s="919"/>
      <c r="AK123" s="899"/>
      <c r="AL123" s="830"/>
      <c r="AM123" s="918"/>
      <c r="AN123" s="632">
        <v>89708.51</v>
      </c>
      <c r="AO123" s="626" t="s">
        <v>25</v>
      </c>
      <c r="AP123" s="919"/>
      <c r="AQ123" s="925"/>
    </row>
    <row r="124" spans="1:43" s="594" customFormat="1" ht="15" x14ac:dyDescent="0.2">
      <c r="A124" s="827"/>
      <c r="B124" s="830"/>
      <c r="C124" s="887"/>
      <c r="D124" s="830"/>
      <c r="E124" s="897"/>
      <c r="F124" s="946"/>
      <c r="G124" s="924"/>
      <c r="H124" s="922"/>
      <c r="I124" s="922"/>
      <c r="J124" s="920"/>
      <c r="K124" s="922"/>
      <c r="L124" s="930"/>
      <c r="M124" s="924"/>
      <c r="N124" s="922"/>
      <c r="O124" s="922"/>
      <c r="P124" s="920"/>
      <c r="Q124" s="922"/>
      <c r="R124" s="923"/>
      <c r="S124" s="940" t="s">
        <v>556</v>
      </c>
      <c r="T124" s="922" t="s">
        <v>557</v>
      </c>
      <c r="U124" s="941" t="s">
        <v>24</v>
      </c>
      <c r="V124" s="635">
        <v>23</v>
      </c>
      <c r="W124" s="628" t="s">
        <v>15</v>
      </c>
      <c r="X124" s="878">
        <v>147335.14800000002</v>
      </c>
      <c r="Y124" s="940"/>
      <c r="Z124" s="922"/>
      <c r="AA124" s="922"/>
      <c r="AB124" s="920"/>
      <c r="AC124" s="922"/>
      <c r="AD124" s="923"/>
      <c r="AE124" s="940"/>
      <c r="AF124" s="922"/>
      <c r="AG124" s="922"/>
      <c r="AH124" s="920"/>
      <c r="AI124" s="922"/>
      <c r="AJ124" s="923"/>
      <c r="AK124" s="940"/>
      <c r="AL124" s="922"/>
      <c r="AM124" s="922"/>
      <c r="AN124" s="920"/>
      <c r="AO124" s="922"/>
      <c r="AP124" s="923"/>
      <c r="AQ124" s="944"/>
    </row>
    <row r="125" spans="1:43" s="594" customFormat="1" ht="15.75" thickBot="1" x14ac:dyDescent="0.25">
      <c r="A125" s="827"/>
      <c r="B125" s="830"/>
      <c r="C125" s="887"/>
      <c r="D125" s="830"/>
      <c r="E125" s="897"/>
      <c r="F125" s="946"/>
      <c r="G125" s="827"/>
      <c r="H125" s="830"/>
      <c r="I125" s="830"/>
      <c r="J125" s="897"/>
      <c r="K125" s="830"/>
      <c r="L125" s="930"/>
      <c r="M125" s="827"/>
      <c r="N125" s="830"/>
      <c r="O125" s="830"/>
      <c r="P125" s="897"/>
      <c r="Q125" s="830"/>
      <c r="R125" s="878"/>
      <c r="S125" s="899"/>
      <c r="T125" s="830"/>
      <c r="U125" s="918"/>
      <c r="V125" s="632">
        <v>230000</v>
      </c>
      <c r="W125" s="626" t="s">
        <v>25</v>
      </c>
      <c r="X125" s="919"/>
      <c r="Y125" s="899"/>
      <c r="Z125" s="830"/>
      <c r="AA125" s="830"/>
      <c r="AB125" s="897"/>
      <c r="AC125" s="830"/>
      <c r="AD125" s="878"/>
      <c r="AE125" s="899"/>
      <c r="AF125" s="830"/>
      <c r="AG125" s="830"/>
      <c r="AH125" s="897"/>
      <c r="AI125" s="830"/>
      <c r="AJ125" s="878"/>
      <c r="AK125" s="899"/>
      <c r="AL125" s="830"/>
      <c r="AM125" s="830"/>
      <c r="AN125" s="897"/>
      <c r="AO125" s="830"/>
      <c r="AP125" s="878"/>
      <c r="AQ125" s="925"/>
    </row>
    <row r="126" spans="1:43" s="594" customFormat="1" ht="15" x14ac:dyDescent="0.2">
      <c r="A126" s="942">
        <v>5</v>
      </c>
      <c r="B126" s="846">
        <v>1970019</v>
      </c>
      <c r="C126" s="860" t="s">
        <v>92</v>
      </c>
      <c r="D126" s="846" t="s">
        <v>46</v>
      </c>
      <c r="E126" s="951">
        <v>30.512</v>
      </c>
      <c r="F126" s="850">
        <v>183072</v>
      </c>
      <c r="G126" s="826"/>
      <c r="H126" s="829"/>
      <c r="I126" s="829"/>
      <c r="J126" s="829"/>
      <c r="K126" s="829"/>
      <c r="L126" s="900"/>
      <c r="M126" s="942" t="s">
        <v>85</v>
      </c>
      <c r="N126" s="846" t="s">
        <v>573</v>
      </c>
      <c r="O126" s="848" t="s">
        <v>24</v>
      </c>
      <c r="P126" s="631">
        <v>7</v>
      </c>
      <c r="Q126" s="630" t="s">
        <v>15</v>
      </c>
      <c r="R126" s="850">
        <v>245221.82199999999</v>
      </c>
      <c r="S126" s="942" t="s">
        <v>573</v>
      </c>
      <c r="T126" s="846" t="s">
        <v>642</v>
      </c>
      <c r="U126" s="848" t="s">
        <v>24</v>
      </c>
      <c r="V126" s="631">
        <v>7</v>
      </c>
      <c r="W126" s="630" t="s">
        <v>15</v>
      </c>
      <c r="X126" s="850">
        <v>256256.804</v>
      </c>
      <c r="Y126" s="826"/>
      <c r="Z126" s="829"/>
      <c r="AA126" s="829"/>
      <c r="AB126" s="896"/>
      <c r="AC126" s="829"/>
      <c r="AD126" s="862"/>
      <c r="AE126" s="826" t="s">
        <v>642</v>
      </c>
      <c r="AF126" s="829" t="s">
        <v>340</v>
      </c>
      <c r="AG126" s="846" t="s">
        <v>730</v>
      </c>
      <c r="AH126" s="631">
        <v>3.8</v>
      </c>
      <c r="AI126" s="630" t="s">
        <v>15</v>
      </c>
      <c r="AJ126" s="850">
        <v>151331.44500000001</v>
      </c>
      <c r="AK126" s="907"/>
      <c r="AL126" s="902"/>
      <c r="AM126" s="902"/>
      <c r="AN126" s="936"/>
      <c r="AO126" s="902"/>
      <c r="AP126" s="928"/>
      <c r="AQ126" s="931"/>
    </row>
    <row r="127" spans="1:43" s="594" customFormat="1" ht="15" x14ac:dyDescent="0.2">
      <c r="A127" s="933"/>
      <c r="B127" s="935"/>
      <c r="C127" s="887"/>
      <c r="D127" s="935"/>
      <c r="E127" s="952"/>
      <c r="F127" s="937"/>
      <c r="G127" s="827"/>
      <c r="H127" s="830"/>
      <c r="I127" s="830"/>
      <c r="J127" s="830"/>
      <c r="K127" s="830"/>
      <c r="L127" s="930"/>
      <c r="M127" s="933"/>
      <c r="N127" s="935"/>
      <c r="O127" s="929"/>
      <c r="P127" s="632">
        <v>56000</v>
      </c>
      <c r="Q127" s="626" t="s">
        <v>25</v>
      </c>
      <c r="R127" s="937"/>
      <c r="S127" s="933"/>
      <c r="T127" s="935"/>
      <c r="U127" s="929"/>
      <c r="V127" s="632">
        <v>56000</v>
      </c>
      <c r="W127" s="626" t="s">
        <v>25</v>
      </c>
      <c r="X127" s="937"/>
      <c r="Y127" s="827"/>
      <c r="Z127" s="830"/>
      <c r="AA127" s="830"/>
      <c r="AB127" s="897"/>
      <c r="AC127" s="830"/>
      <c r="AD127" s="878"/>
      <c r="AE127" s="827"/>
      <c r="AF127" s="830"/>
      <c r="AG127" s="935"/>
      <c r="AH127" s="632">
        <v>30400</v>
      </c>
      <c r="AI127" s="626" t="s">
        <v>25</v>
      </c>
      <c r="AJ127" s="937"/>
      <c r="AK127" s="836"/>
      <c r="AL127" s="839"/>
      <c r="AM127" s="839"/>
      <c r="AN127" s="927"/>
      <c r="AO127" s="839"/>
      <c r="AP127" s="842"/>
      <c r="AQ127" s="925"/>
    </row>
    <row r="128" spans="1:43" s="594" customFormat="1" ht="15" x14ac:dyDescent="0.2">
      <c r="A128" s="933"/>
      <c r="B128" s="935"/>
      <c r="C128" s="887"/>
      <c r="D128" s="935"/>
      <c r="E128" s="952"/>
      <c r="F128" s="937"/>
      <c r="G128" s="924"/>
      <c r="H128" s="922"/>
      <c r="I128" s="922"/>
      <c r="J128" s="922"/>
      <c r="K128" s="922"/>
      <c r="L128" s="932"/>
      <c r="M128" s="933" t="s">
        <v>729</v>
      </c>
      <c r="N128" s="935" t="s">
        <v>272</v>
      </c>
      <c r="O128" s="929" t="s">
        <v>24</v>
      </c>
      <c r="P128" s="632">
        <v>11.04</v>
      </c>
      <c r="Q128" s="626" t="s">
        <v>15</v>
      </c>
      <c r="R128" s="937">
        <v>386749.84499999997</v>
      </c>
      <c r="S128" s="933"/>
      <c r="T128" s="935"/>
      <c r="U128" s="922"/>
      <c r="V128" s="920"/>
      <c r="W128" s="922"/>
      <c r="X128" s="923"/>
      <c r="Y128" s="924"/>
      <c r="Z128" s="922"/>
      <c r="AA128" s="922"/>
      <c r="AB128" s="920"/>
      <c r="AC128" s="922"/>
      <c r="AD128" s="923"/>
      <c r="AE128" s="924"/>
      <c r="AF128" s="922"/>
      <c r="AG128" s="922"/>
      <c r="AH128" s="920"/>
      <c r="AI128" s="922"/>
      <c r="AJ128" s="923"/>
      <c r="AK128" s="924"/>
      <c r="AL128" s="922"/>
      <c r="AM128" s="922"/>
      <c r="AN128" s="920"/>
      <c r="AO128" s="922"/>
      <c r="AP128" s="923"/>
      <c r="AQ128" s="938"/>
    </row>
    <row r="129" spans="1:43" s="594" customFormat="1" ht="15.75" thickBot="1" x14ac:dyDescent="0.25">
      <c r="A129" s="934"/>
      <c r="B129" s="847"/>
      <c r="C129" s="861"/>
      <c r="D129" s="847"/>
      <c r="E129" s="1016"/>
      <c r="F129" s="851"/>
      <c r="G129" s="828"/>
      <c r="H129" s="831"/>
      <c r="I129" s="831"/>
      <c r="J129" s="831"/>
      <c r="K129" s="831"/>
      <c r="L129" s="901"/>
      <c r="M129" s="934"/>
      <c r="N129" s="847"/>
      <c r="O129" s="849"/>
      <c r="P129" s="633">
        <v>88320</v>
      </c>
      <c r="Q129" s="629" t="s">
        <v>25</v>
      </c>
      <c r="R129" s="851"/>
      <c r="S129" s="934"/>
      <c r="T129" s="847"/>
      <c r="U129" s="831"/>
      <c r="V129" s="921"/>
      <c r="W129" s="831"/>
      <c r="X129" s="878"/>
      <c r="Y129" s="827"/>
      <c r="Z129" s="830"/>
      <c r="AA129" s="830"/>
      <c r="AB129" s="897"/>
      <c r="AC129" s="830"/>
      <c r="AD129" s="878"/>
      <c r="AE129" s="828"/>
      <c r="AF129" s="831"/>
      <c r="AG129" s="831"/>
      <c r="AH129" s="921"/>
      <c r="AI129" s="831"/>
      <c r="AJ129" s="863"/>
      <c r="AK129" s="828"/>
      <c r="AL129" s="831"/>
      <c r="AM129" s="831"/>
      <c r="AN129" s="921"/>
      <c r="AO129" s="831"/>
      <c r="AP129" s="863"/>
      <c r="AQ129" s="939"/>
    </row>
    <row r="130" spans="1:43" s="594" customFormat="1" ht="15" x14ac:dyDescent="0.2">
      <c r="A130" s="1195">
        <v>6</v>
      </c>
      <c r="B130" s="943" t="s">
        <v>205</v>
      </c>
      <c r="C130" s="887" t="s">
        <v>255</v>
      </c>
      <c r="D130" s="943" t="s">
        <v>256</v>
      </c>
      <c r="E130" s="1196">
        <v>4</v>
      </c>
      <c r="F130" s="1192">
        <v>28350</v>
      </c>
      <c r="G130" s="1194"/>
      <c r="H130" s="943"/>
      <c r="I130" s="943"/>
      <c r="J130" s="943"/>
      <c r="K130" s="943"/>
      <c r="L130" s="1189"/>
      <c r="M130" s="1017"/>
      <c r="N130" s="943"/>
      <c r="O130" s="830"/>
      <c r="P130" s="830"/>
      <c r="Q130" s="830"/>
      <c r="R130" s="930"/>
      <c r="S130" s="1017" t="s">
        <v>645</v>
      </c>
      <c r="T130" s="943" t="s">
        <v>531</v>
      </c>
      <c r="U130" s="918" t="s">
        <v>24</v>
      </c>
      <c r="V130" s="635">
        <v>3</v>
      </c>
      <c r="W130" s="628" t="s">
        <v>15</v>
      </c>
      <c r="X130" s="850">
        <v>109824.344</v>
      </c>
      <c r="Y130" s="907"/>
      <c r="Z130" s="902"/>
      <c r="AA130" s="902"/>
      <c r="AB130" s="936"/>
      <c r="AC130" s="902"/>
      <c r="AD130" s="928"/>
      <c r="AE130" s="926"/>
      <c r="AF130" s="839"/>
      <c r="AG130" s="839"/>
      <c r="AH130" s="927"/>
      <c r="AI130" s="839"/>
      <c r="AJ130" s="842"/>
      <c r="AK130" s="926"/>
      <c r="AL130" s="839"/>
      <c r="AM130" s="839"/>
      <c r="AN130" s="927"/>
      <c r="AO130" s="839"/>
      <c r="AP130" s="842"/>
      <c r="AQ130" s="925"/>
    </row>
    <row r="131" spans="1:43" s="594" customFormat="1" ht="15.75" thickBot="1" x14ac:dyDescent="0.25">
      <c r="A131" s="1195"/>
      <c r="B131" s="935"/>
      <c r="C131" s="887"/>
      <c r="D131" s="935"/>
      <c r="E131" s="952"/>
      <c r="F131" s="1193"/>
      <c r="G131" s="933"/>
      <c r="H131" s="935"/>
      <c r="I131" s="935"/>
      <c r="J131" s="935"/>
      <c r="K131" s="935"/>
      <c r="L131" s="1190"/>
      <c r="M131" s="1191"/>
      <c r="N131" s="935"/>
      <c r="O131" s="830"/>
      <c r="P131" s="830"/>
      <c r="Q131" s="830"/>
      <c r="R131" s="930"/>
      <c r="S131" s="1191"/>
      <c r="T131" s="935"/>
      <c r="U131" s="929"/>
      <c r="V131" s="632">
        <v>30000</v>
      </c>
      <c r="W131" s="626" t="s">
        <v>25</v>
      </c>
      <c r="X131" s="851"/>
      <c r="Y131" s="837"/>
      <c r="Z131" s="840"/>
      <c r="AA131" s="840"/>
      <c r="AB131" s="954"/>
      <c r="AC131" s="840"/>
      <c r="AD131" s="843"/>
      <c r="AE131" s="926"/>
      <c r="AF131" s="839"/>
      <c r="AG131" s="839"/>
      <c r="AH131" s="927"/>
      <c r="AI131" s="839"/>
      <c r="AJ131" s="842"/>
      <c r="AK131" s="926"/>
      <c r="AL131" s="839"/>
      <c r="AM131" s="839"/>
      <c r="AN131" s="927"/>
      <c r="AO131" s="839"/>
      <c r="AP131" s="842"/>
      <c r="AQ131" s="925"/>
    </row>
    <row r="132" spans="1:43" s="594" customFormat="1" ht="15" x14ac:dyDescent="0.2">
      <c r="A132" s="826">
        <v>7</v>
      </c>
      <c r="B132" s="829" t="s">
        <v>207</v>
      </c>
      <c r="C132" s="860" t="s">
        <v>258</v>
      </c>
      <c r="D132" s="829" t="s">
        <v>259</v>
      </c>
      <c r="E132" s="896">
        <v>6.6</v>
      </c>
      <c r="F132" s="862">
        <v>52800</v>
      </c>
      <c r="G132" s="907"/>
      <c r="H132" s="902"/>
      <c r="I132" s="902"/>
      <c r="J132" s="902"/>
      <c r="K132" s="902"/>
      <c r="L132" s="903"/>
      <c r="M132" s="826"/>
      <c r="N132" s="829"/>
      <c r="O132" s="829"/>
      <c r="P132" s="829"/>
      <c r="Q132" s="829"/>
      <c r="R132" s="900"/>
      <c r="S132" s="826" t="s">
        <v>85</v>
      </c>
      <c r="T132" s="829" t="s">
        <v>542</v>
      </c>
      <c r="U132" s="860" t="s">
        <v>24</v>
      </c>
      <c r="V132" s="631">
        <v>3</v>
      </c>
      <c r="W132" s="630" t="s">
        <v>15</v>
      </c>
      <c r="X132" s="862">
        <v>109824.344</v>
      </c>
      <c r="Y132" s="883"/>
      <c r="Z132" s="876"/>
      <c r="AA132" s="876"/>
      <c r="AB132" s="896"/>
      <c r="AC132" s="876"/>
      <c r="AD132" s="862"/>
      <c r="AE132" s="883"/>
      <c r="AF132" s="876"/>
      <c r="AG132" s="876"/>
      <c r="AH132" s="896"/>
      <c r="AI132" s="876"/>
      <c r="AJ132" s="862"/>
      <c r="AK132" s="883"/>
      <c r="AL132" s="876"/>
      <c r="AM132" s="876"/>
      <c r="AN132" s="896"/>
      <c r="AO132" s="876"/>
      <c r="AP132" s="862"/>
      <c r="AQ132" s="908"/>
    </row>
    <row r="133" spans="1:43" s="594" customFormat="1" ht="15.75" thickBot="1" x14ac:dyDescent="0.25">
      <c r="A133" s="828"/>
      <c r="B133" s="831"/>
      <c r="C133" s="861"/>
      <c r="D133" s="831"/>
      <c r="E133" s="921"/>
      <c r="F133" s="863"/>
      <c r="G133" s="837"/>
      <c r="H133" s="840"/>
      <c r="I133" s="840"/>
      <c r="J133" s="840"/>
      <c r="K133" s="840"/>
      <c r="L133" s="904"/>
      <c r="M133" s="828"/>
      <c r="N133" s="831"/>
      <c r="O133" s="831"/>
      <c r="P133" s="831"/>
      <c r="Q133" s="831"/>
      <c r="R133" s="901"/>
      <c r="S133" s="827"/>
      <c r="T133" s="830"/>
      <c r="U133" s="918"/>
      <c r="V133" s="632">
        <v>36000</v>
      </c>
      <c r="W133" s="626" t="s">
        <v>25</v>
      </c>
      <c r="X133" s="919"/>
      <c r="Y133" s="884"/>
      <c r="Z133" s="877"/>
      <c r="AA133" s="877"/>
      <c r="AB133" s="897"/>
      <c r="AC133" s="877"/>
      <c r="AD133" s="878"/>
      <c r="AE133" s="884"/>
      <c r="AF133" s="877"/>
      <c r="AG133" s="877"/>
      <c r="AH133" s="897"/>
      <c r="AI133" s="877"/>
      <c r="AJ133" s="878"/>
      <c r="AK133" s="884"/>
      <c r="AL133" s="877"/>
      <c r="AM133" s="877"/>
      <c r="AN133" s="897"/>
      <c r="AO133" s="877"/>
      <c r="AP133" s="878"/>
      <c r="AQ133" s="909"/>
    </row>
    <row r="134" spans="1:43" s="594" customFormat="1" ht="15" x14ac:dyDescent="0.2">
      <c r="A134" s="910">
        <v>8</v>
      </c>
      <c r="B134" s="911" t="s">
        <v>232</v>
      </c>
      <c r="C134" s="913" t="s">
        <v>261</v>
      </c>
      <c r="D134" s="830" t="s">
        <v>262</v>
      </c>
      <c r="E134" s="914">
        <v>3.62</v>
      </c>
      <c r="F134" s="916">
        <v>36200</v>
      </c>
      <c r="G134" s="1197"/>
      <c r="H134" s="911"/>
      <c r="I134" s="911"/>
      <c r="J134" s="911"/>
      <c r="K134" s="911"/>
      <c r="L134" s="1198"/>
      <c r="M134" s="827"/>
      <c r="N134" s="830"/>
      <c r="O134" s="830"/>
      <c r="P134" s="830"/>
      <c r="Q134" s="830"/>
      <c r="R134" s="930"/>
      <c r="S134" s="898" t="s">
        <v>85</v>
      </c>
      <c r="T134" s="829" t="s">
        <v>273</v>
      </c>
      <c r="U134" s="860" t="s">
        <v>24</v>
      </c>
      <c r="V134" s="631">
        <v>3.6</v>
      </c>
      <c r="W134" s="630" t="s">
        <v>15</v>
      </c>
      <c r="X134" s="862">
        <v>23061.153999999999</v>
      </c>
      <c r="Y134" s="883"/>
      <c r="Z134" s="876"/>
      <c r="AA134" s="876"/>
      <c r="AB134" s="896"/>
      <c r="AC134" s="876"/>
      <c r="AD134" s="862"/>
      <c r="AE134" s="883"/>
      <c r="AF134" s="876"/>
      <c r="AG134" s="876"/>
      <c r="AH134" s="896"/>
      <c r="AI134" s="876"/>
      <c r="AJ134" s="862"/>
      <c r="AK134" s="883"/>
      <c r="AL134" s="876"/>
      <c r="AM134" s="876"/>
      <c r="AN134" s="896"/>
      <c r="AO134" s="876"/>
      <c r="AP134" s="862"/>
      <c r="AQ134" s="908"/>
    </row>
    <row r="135" spans="1:43" s="594" customFormat="1" ht="15.75" thickBot="1" x14ac:dyDescent="0.25">
      <c r="A135" s="910"/>
      <c r="B135" s="912"/>
      <c r="C135" s="913"/>
      <c r="D135" s="830"/>
      <c r="E135" s="915"/>
      <c r="F135" s="917"/>
      <c r="G135" s="1030"/>
      <c r="H135" s="912"/>
      <c r="I135" s="912"/>
      <c r="J135" s="912"/>
      <c r="K135" s="912"/>
      <c r="L135" s="1199"/>
      <c r="M135" s="827"/>
      <c r="N135" s="830"/>
      <c r="O135" s="830"/>
      <c r="P135" s="830"/>
      <c r="Q135" s="830"/>
      <c r="R135" s="930"/>
      <c r="S135" s="899"/>
      <c r="T135" s="830"/>
      <c r="U135" s="918"/>
      <c r="V135" s="632">
        <v>36000</v>
      </c>
      <c r="W135" s="626" t="s">
        <v>25</v>
      </c>
      <c r="X135" s="919"/>
      <c r="Y135" s="884"/>
      <c r="Z135" s="877"/>
      <c r="AA135" s="877"/>
      <c r="AB135" s="897"/>
      <c r="AC135" s="877"/>
      <c r="AD135" s="878"/>
      <c r="AE135" s="884"/>
      <c r="AF135" s="877"/>
      <c r="AG135" s="877"/>
      <c r="AH135" s="897"/>
      <c r="AI135" s="877"/>
      <c r="AJ135" s="878"/>
      <c r="AK135" s="884"/>
      <c r="AL135" s="877"/>
      <c r="AM135" s="877"/>
      <c r="AN135" s="897"/>
      <c r="AO135" s="877"/>
      <c r="AP135" s="878"/>
      <c r="AQ135" s="1200"/>
    </row>
    <row r="136" spans="1:43" s="594" customFormat="1" ht="15" x14ac:dyDescent="0.2">
      <c r="A136" s="892">
        <v>9</v>
      </c>
      <c r="B136" s="890" t="s">
        <v>67</v>
      </c>
      <c r="C136" s="860" t="s">
        <v>264</v>
      </c>
      <c r="D136" s="829" t="s">
        <v>265</v>
      </c>
      <c r="E136" s="894">
        <v>45.3</v>
      </c>
      <c r="F136" s="905">
        <v>317100</v>
      </c>
      <c r="G136" s="888"/>
      <c r="H136" s="890"/>
      <c r="I136" s="890"/>
      <c r="J136" s="890"/>
      <c r="K136" s="890"/>
      <c r="L136" s="885"/>
      <c r="M136" s="892"/>
      <c r="N136" s="890"/>
      <c r="O136" s="890"/>
      <c r="P136" s="890"/>
      <c r="Q136" s="890"/>
      <c r="R136" s="885"/>
      <c r="S136" s="888"/>
      <c r="T136" s="890"/>
      <c r="U136" s="890"/>
      <c r="V136" s="890"/>
      <c r="W136" s="890"/>
      <c r="X136" s="885"/>
      <c r="Y136" s="826" t="s">
        <v>644</v>
      </c>
      <c r="Z136" s="829" t="s">
        <v>547</v>
      </c>
      <c r="AA136" s="860" t="s">
        <v>24</v>
      </c>
      <c r="AB136" s="631">
        <v>1</v>
      </c>
      <c r="AC136" s="630" t="s">
        <v>15</v>
      </c>
      <c r="AD136" s="862">
        <v>6687.7349999999997</v>
      </c>
      <c r="AE136" s="826" t="s">
        <v>643</v>
      </c>
      <c r="AF136" s="829" t="s">
        <v>640</v>
      </c>
      <c r="AG136" s="829" t="s">
        <v>24</v>
      </c>
      <c r="AH136" s="539">
        <v>2</v>
      </c>
      <c r="AI136" s="630" t="s">
        <v>15</v>
      </c>
      <c r="AJ136" s="862">
        <v>13937.2</v>
      </c>
      <c r="AK136" s="883"/>
      <c r="AL136" s="876"/>
      <c r="AM136" s="876"/>
      <c r="AN136" s="896"/>
      <c r="AO136" s="876"/>
      <c r="AP136" s="862"/>
      <c r="AQ136" s="879"/>
    </row>
    <row r="137" spans="1:43" s="594" customFormat="1" ht="15.75" thickBot="1" x14ac:dyDescent="0.25">
      <c r="A137" s="893"/>
      <c r="B137" s="891"/>
      <c r="C137" s="887"/>
      <c r="D137" s="830"/>
      <c r="E137" s="895"/>
      <c r="F137" s="906"/>
      <c r="G137" s="889"/>
      <c r="H137" s="891"/>
      <c r="I137" s="891"/>
      <c r="J137" s="891"/>
      <c r="K137" s="891"/>
      <c r="L137" s="886"/>
      <c r="M137" s="893"/>
      <c r="N137" s="891"/>
      <c r="O137" s="891"/>
      <c r="P137" s="891"/>
      <c r="Q137" s="891"/>
      <c r="R137" s="886"/>
      <c r="S137" s="889"/>
      <c r="T137" s="891"/>
      <c r="U137" s="891"/>
      <c r="V137" s="891"/>
      <c r="W137" s="891"/>
      <c r="X137" s="886"/>
      <c r="Y137" s="827"/>
      <c r="Z137" s="830"/>
      <c r="AA137" s="887"/>
      <c r="AB137" s="634">
        <v>10000</v>
      </c>
      <c r="AC137" s="627" t="s">
        <v>25</v>
      </c>
      <c r="AD137" s="878"/>
      <c r="AE137" s="827"/>
      <c r="AF137" s="830"/>
      <c r="AG137" s="830"/>
      <c r="AH137" s="634">
        <v>20000</v>
      </c>
      <c r="AI137" s="648" t="s">
        <v>25</v>
      </c>
      <c r="AJ137" s="878"/>
      <c r="AK137" s="884"/>
      <c r="AL137" s="877"/>
      <c r="AM137" s="877"/>
      <c r="AN137" s="897"/>
      <c r="AO137" s="877"/>
      <c r="AP137" s="878"/>
      <c r="AQ137" s="880"/>
    </row>
    <row r="138" spans="1:43" s="594" customFormat="1" ht="15" x14ac:dyDescent="0.2">
      <c r="A138" s="881">
        <v>10</v>
      </c>
      <c r="B138" s="816" t="s">
        <v>223</v>
      </c>
      <c r="C138" s="860" t="s">
        <v>271</v>
      </c>
      <c r="D138" s="846" t="s">
        <v>266</v>
      </c>
      <c r="E138" s="872">
        <v>18.899999999999999</v>
      </c>
      <c r="F138" s="874">
        <v>132300</v>
      </c>
      <c r="G138" s="870"/>
      <c r="H138" s="816"/>
      <c r="I138" s="816"/>
      <c r="J138" s="816"/>
      <c r="K138" s="816"/>
      <c r="L138" s="866"/>
      <c r="M138" s="814"/>
      <c r="N138" s="816"/>
      <c r="O138" s="816"/>
      <c r="P138" s="816"/>
      <c r="Q138" s="816"/>
      <c r="R138" s="866"/>
      <c r="S138" s="870"/>
      <c r="T138" s="816"/>
      <c r="U138" s="816"/>
      <c r="V138" s="816"/>
      <c r="W138" s="816"/>
      <c r="X138" s="866"/>
      <c r="Y138" s="870"/>
      <c r="Z138" s="816"/>
      <c r="AA138" s="816"/>
      <c r="AB138" s="872"/>
      <c r="AC138" s="816"/>
      <c r="AD138" s="866"/>
      <c r="AE138" s="870"/>
      <c r="AF138" s="816"/>
      <c r="AG138" s="816"/>
      <c r="AH138" s="872"/>
      <c r="AI138" s="816"/>
      <c r="AJ138" s="874"/>
      <c r="AK138" s="858" t="s">
        <v>643</v>
      </c>
      <c r="AL138" s="763" t="s">
        <v>644</v>
      </c>
      <c r="AM138" s="860" t="s">
        <v>24</v>
      </c>
      <c r="AN138" s="631">
        <v>4</v>
      </c>
      <c r="AO138" s="630" t="s">
        <v>15</v>
      </c>
      <c r="AP138" s="862">
        <v>29017.331999999999</v>
      </c>
      <c r="AQ138" s="852"/>
    </row>
    <row r="139" spans="1:43" s="594" customFormat="1" ht="15.75" thickBot="1" x14ac:dyDescent="0.25">
      <c r="A139" s="882"/>
      <c r="B139" s="817"/>
      <c r="C139" s="861"/>
      <c r="D139" s="847"/>
      <c r="E139" s="873"/>
      <c r="F139" s="875"/>
      <c r="G139" s="871"/>
      <c r="H139" s="817"/>
      <c r="I139" s="817"/>
      <c r="J139" s="817"/>
      <c r="K139" s="817"/>
      <c r="L139" s="867"/>
      <c r="M139" s="815"/>
      <c r="N139" s="817"/>
      <c r="O139" s="817"/>
      <c r="P139" s="817"/>
      <c r="Q139" s="817"/>
      <c r="R139" s="867"/>
      <c r="S139" s="871"/>
      <c r="T139" s="817"/>
      <c r="U139" s="817"/>
      <c r="V139" s="817"/>
      <c r="W139" s="817"/>
      <c r="X139" s="867"/>
      <c r="Y139" s="871"/>
      <c r="Z139" s="817"/>
      <c r="AA139" s="817"/>
      <c r="AB139" s="873"/>
      <c r="AC139" s="817"/>
      <c r="AD139" s="867"/>
      <c r="AE139" s="871"/>
      <c r="AF139" s="817"/>
      <c r="AG139" s="817"/>
      <c r="AH139" s="873"/>
      <c r="AI139" s="817"/>
      <c r="AJ139" s="875"/>
      <c r="AK139" s="859"/>
      <c r="AL139" s="764"/>
      <c r="AM139" s="861"/>
      <c r="AN139" s="633">
        <v>40000</v>
      </c>
      <c r="AO139" s="629" t="s">
        <v>25</v>
      </c>
      <c r="AP139" s="863"/>
      <c r="AQ139" s="853"/>
    </row>
    <row r="140" spans="1:43" s="594" customFormat="1" ht="15" x14ac:dyDescent="0.2">
      <c r="A140" s="864">
        <v>11</v>
      </c>
      <c r="B140" s="763" t="s">
        <v>224</v>
      </c>
      <c r="C140" s="868" t="s">
        <v>268</v>
      </c>
      <c r="D140" s="765" t="s">
        <v>267</v>
      </c>
      <c r="E140" s="781">
        <v>9</v>
      </c>
      <c r="F140" s="783">
        <v>63000</v>
      </c>
      <c r="G140" s="858"/>
      <c r="H140" s="763"/>
      <c r="I140" s="763"/>
      <c r="J140" s="763"/>
      <c r="K140" s="763"/>
      <c r="L140" s="856"/>
      <c r="M140" s="864"/>
      <c r="N140" s="763"/>
      <c r="O140" s="763"/>
      <c r="P140" s="763"/>
      <c r="Q140" s="763"/>
      <c r="R140" s="856"/>
      <c r="S140" s="858"/>
      <c r="T140" s="763"/>
      <c r="U140" s="763"/>
      <c r="V140" s="763"/>
      <c r="W140" s="763"/>
      <c r="X140" s="856"/>
      <c r="Y140" s="858"/>
      <c r="Z140" s="763"/>
      <c r="AA140" s="763"/>
      <c r="AB140" s="763"/>
      <c r="AC140" s="763"/>
      <c r="AD140" s="856"/>
      <c r="AE140" s="858"/>
      <c r="AF140" s="763"/>
      <c r="AG140" s="763"/>
      <c r="AH140" s="763"/>
      <c r="AI140" s="763"/>
      <c r="AJ140" s="856"/>
      <c r="AK140" s="858" t="s">
        <v>85</v>
      </c>
      <c r="AL140" s="763" t="s">
        <v>646</v>
      </c>
      <c r="AM140" s="860" t="s">
        <v>24</v>
      </c>
      <c r="AN140" s="631">
        <v>9</v>
      </c>
      <c r="AO140" s="630" t="s">
        <v>15</v>
      </c>
      <c r="AP140" s="862">
        <v>65288.997000000003</v>
      </c>
      <c r="AQ140" s="852"/>
    </row>
    <row r="141" spans="1:43" s="594" customFormat="1" ht="15.75" thickBot="1" x14ac:dyDescent="0.25">
      <c r="A141" s="865"/>
      <c r="B141" s="764"/>
      <c r="C141" s="869"/>
      <c r="D141" s="766"/>
      <c r="E141" s="782"/>
      <c r="F141" s="784"/>
      <c r="G141" s="859"/>
      <c r="H141" s="764"/>
      <c r="I141" s="764"/>
      <c r="J141" s="764"/>
      <c r="K141" s="764"/>
      <c r="L141" s="857"/>
      <c r="M141" s="865"/>
      <c r="N141" s="764"/>
      <c r="O141" s="764"/>
      <c r="P141" s="764"/>
      <c r="Q141" s="764"/>
      <c r="R141" s="857"/>
      <c r="S141" s="859"/>
      <c r="T141" s="764"/>
      <c r="U141" s="764"/>
      <c r="V141" s="764"/>
      <c r="W141" s="764"/>
      <c r="X141" s="857"/>
      <c r="Y141" s="859"/>
      <c r="Z141" s="764"/>
      <c r="AA141" s="764"/>
      <c r="AB141" s="764"/>
      <c r="AC141" s="764"/>
      <c r="AD141" s="857"/>
      <c r="AE141" s="859"/>
      <c r="AF141" s="764"/>
      <c r="AG141" s="764"/>
      <c r="AH141" s="764"/>
      <c r="AI141" s="764"/>
      <c r="AJ141" s="857"/>
      <c r="AK141" s="859"/>
      <c r="AL141" s="764"/>
      <c r="AM141" s="861"/>
      <c r="AN141" s="633">
        <v>90000</v>
      </c>
      <c r="AO141" s="629" t="s">
        <v>25</v>
      </c>
      <c r="AP141" s="863"/>
      <c r="AQ141" s="853"/>
    </row>
    <row r="142" spans="1:43" s="594" customFormat="1" ht="15" x14ac:dyDescent="0.2">
      <c r="A142" s="802">
        <v>12</v>
      </c>
      <c r="B142" s="804" t="s">
        <v>233</v>
      </c>
      <c r="C142" s="806" t="s">
        <v>269</v>
      </c>
      <c r="D142" s="808" t="s">
        <v>270</v>
      </c>
      <c r="E142" s="810">
        <v>1.4</v>
      </c>
      <c r="F142" s="812">
        <v>8715</v>
      </c>
      <c r="G142" s="824"/>
      <c r="H142" s="798"/>
      <c r="I142" s="798"/>
      <c r="J142" s="798"/>
      <c r="K142" s="798"/>
      <c r="L142" s="800"/>
      <c r="M142" s="824"/>
      <c r="N142" s="798"/>
      <c r="O142" s="798"/>
      <c r="P142" s="798"/>
      <c r="Q142" s="798"/>
      <c r="R142" s="800"/>
      <c r="S142" s="824"/>
      <c r="T142" s="798"/>
      <c r="U142" s="798"/>
      <c r="V142" s="798"/>
      <c r="W142" s="798"/>
      <c r="X142" s="800"/>
      <c r="Y142" s="824"/>
      <c r="Z142" s="798"/>
      <c r="AA142" s="798"/>
      <c r="AB142" s="798"/>
      <c r="AC142" s="798"/>
      <c r="AD142" s="800"/>
      <c r="AE142" s="854"/>
      <c r="AF142" s="798"/>
      <c r="AG142" s="798"/>
      <c r="AH142" s="798"/>
      <c r="AI142" s="798"/>
      <c r="AJ142" s="800"/>
      <c r="AK142" s="844" t="s">
        <v>85</v>
      </c>
      <c r="AL142" s="846" t="s">
        <v>274</v>
      </c>
      <c r="AM142" s="848" t="s">
        <v>24</v>
      </c>
      <c r="AN142" s="631">
        <v>1.2</v>
      </c>
      <c r="AO142" s="630" t="s">
        <v>15</v>
      </c>
      <c r="AP142" s="850">
        <v>49748.220999999998</v>
      </c>
      <c r="AQ142" s="852"/>
    </row>
    <row r="143" spans="1:43" s="594" customFormat="1" ht="15.75" thickBot="1" x14ac:dyDescent="0.25">
      <c r="A143" s="803"/>
      <c r="B143" s="805"/>
      <c r="C143" s="807"/>
      <c r="D143" s="809"/>
      <c r="E143" s="811"/>
      <c r="F143" s="813"/>
      <c r="G143" s="825"/>
      <c r="H143" s="799"/>
      <c r="I143" s="799"/>
      <c r="J143" s="799"/>
      <c r="K143" s="799"/>
      <c r="L143" s="801"/>
      <c r="M143" s="825"/>
      <c r="N143" s="799"/>
      <c r="O143" s="799"/>
      <c r="P143" s="799"/>
      <c r="Q143" s="799"/>
      <c r="R143" s="801"/>
      <c r="S143" s="825"/>
      <c r="T143" s="799"/>
      <c r="U143" s="799"/>
      <c r="V143" s="799"/>
      <c r="W143" s="799"/>
      <c r="X143" s="801"/>
      <c r="Y143" s="825"/>
      <c r="Z143" s="799"/>
      <c r="AA143" s="799"/>
      <c r="AB143" s="799"/>
      <c r="AC143" s="799"/>
      <c r="AD143" s="801"/>
      <c r="AE143" s="855"/>
      <c r="AF143" s="799"/>
      <c r="AG143" s="799"/>
      <c r="AH143" s="799"/>
      <c r="AI143" s="799"/>
      <c r="AJ143" s="801"/>
      <c r="AK143" s="845"/>
      <c r="AL143" s="847"/>
      <c r="AM143" s="849"/>
      <c r="AN143" s="633">
        <v>12000</v>
      </c>
      <c r="AO143" s="629" t="s">
        <v>25</v>
      </c>
      <c r="AP143" s="851"/>
      <c r="AQ143" s="853"/>
    </row>
    <row r="144" spans="1:43" s="625" customFormat="1" ht="15" x14ac:dyDescent="0.25">
      <c r="A144" s="761">
        <v>13</v>
      </c>
      <c r="B144" s="763">
        <v>2639596</v>
      </c>
      <c r="C144" s="765" t="s">
        <v>43</v>
      </c>
      <c r="D144" s="779" t="s">
        <v>44</v>
      </c>
      <c r="E144" s="781">
        <v>293.46800000000002</v>
      </c>
      <c r="F144" s="783">
        <v>2934680</v>
      </c>
      <c r="G144" s="759"/>
      <c r="H144" s="755"/>
      <c r="I144" s="755"/>
      <c r="J144" s="755"/>
      <c r="K144" s="755"/>
      <c r="L144" s="757"/>
      <c r="M144" s="759"/>
      <c r="N144" s="755"/>
      <c r="O144" s="755"/>
      <c r="P144" s="755"/>
      <c r="Q144" s="755"/>
      <c r="R144" s="757"/>
      <c r="S144" s="759"/>
      <c r="T144" s="755"/>
      <c r="U144" s="755"/>
      <c r="V144" s="755"/>
      <c r="W144" s="755"/>
      <c r="X144" s="757"/>
      <c r="Y144" s="759"/>
      <c r="Z144" s="755"/>
      <c r="AA144" s="755"/>
      <c r="AB144" s="755"/>
      <c r="AC144" s="755"/>
      <c r="AD144" s="757"/>
      <c r="AE144" s="710" t="s">
        <v>80</v>
      </c>
      <c r="AF144" s="701" t="s">
        <v>644</v>
      </c>
      <c r="AG144" s="701" t="s">
        <v>27</v>
      </c>
      <c r="AH144" s="727">
        <v>5</v>
      </c>
      <c r="AI144" s="701" t="s">
        <v>469</v>
      </c>
      <c r="AJ144" s="702">
        <v>3746358</v>
      </c>
      <c r="AK144" s="704" t="s">
        <v>734</v>
      </c>
      <c r="AL144" s="705" t="s">
        <v>82</v>
      </c>
      <c r="AM144" s="707" t="s">
        <v>27</v>
      </c>
      <c r="AN144" s="715">
        <v>3</v>
      </c>
      <c r="AO144" s="705" t="s">
        <v>469</v>
      </c>
      <c r="AP144" s="708">
        <v>7378117</v>
      </c>
      <c r="AQ144" s="724"/>
    </row>
    <row r="145" spans="1:44" s="625" customFormat="1" ht="15.75" thickBot="1" x14ac:dyDescent="0.3">
      <c r="A145" s="762"/>
      <c r="B145" s="764"/>
      <c r="C145" s="766"/>
      <c r="D145" s="780"/>
      <c r="E145" s="782"/>
      <c r="F145" s="784"/>
      <c r="G145" s="760"/>
      <c r="H145" s="756"/>
      <c r="I145" s="756"/>
      <c r="J145" s="756"/>
      <c r="K145" s="756"/>
      <c r="L145" s="758"/>
      <c r="M145" s="760"/>
      <c r="N145" s="756"/>
      <c r="O145" s="756"/>
      <c r="P145" s="756"/>
      <c r="Q145" s="756"/>
      <c r="R145" s="758"/>
      <c r="S145" s="760"/>
      <c r="T145" s="756"/>
      <c r="U145" s="756"/>
      <c r="V145" s="756"/>
      <c r="W145" s="756"/>
      <c r="X145" s="758"/>
      <c r="Y145" s="760"/>
      <c r="Z145" s="756"/>
      <c r="AA145" s="756"/>
      <c r="AB145" s="756"/>
      <c r="AC145" s="756"/>
      <c r="AD145" s="758"/>
      <c r="AE145" s="723"/>
      <c r="AF145" s="716"/>
      <c r="AG145" s="717"/>
      <c r="AH145" s="716"/>
      <c r="AI145" s="717"/>
      <c r="AJ145" s="722"/>
      <c r="AK145" s="714"/>
      <c r="AL145" s="706"/>
      <c r="AM145" s="711"/>
      <c r="AN145" s="713"/>
      <c r="AO145" s="703"/>
      <c r="AP145" s="712"/>
      <c r="AQ145" s="709"/>
    </row>
    <row r="146" spans="1:44" s="594" customFormat="1" ht="42" customHeight="1" thickBot="1" x14ac:dyDescent="0.3">
      <c r="A146" s="776" t="s">
        <v>56</v>
      </c>
      <c r="B146" s="777"/>
      <c r="C146" s="777"/>
      <c r="D146" s="778"/>
      <c r="E146" s="590">
        <f>SUM(E111:E143)</f>
        <v>984.79</v>
      </c>
      <c r="F146" s="657">
        <f>SUM(F111:F143)</f>
        <v>9416217</v>
      </c>
      <c r="G146" s="592"/>
      <c r="H146" s="587"/>
      <c r="I146" s="589"/>
      <c r="J146" s="588">
        <f>J147</f>
        <v>11</v>
      </c>
      <c r="K146" s="617" t="s">
        <v>469</v>
      </c>
      <c r="L146" s="618">
        <f>L147</f>
        <v>64341.866000000002</v>
      </c>
      <c r="M146" s="619"/>
      <c r="N146" s="589"/>
      <c r="O146" s="589"/>
      <c r="P146" s="588">
        <f>P147</f>
        <v>23.04</v>
      </c>
      <c r="Q146" s="617" t="s">
        <v>469</v>
      </c>
      <c r="R146" s="620">
        <f>R147</f>
        <v>662621.7919999999</v>
      </c>
      <c r="S146" s="621"/>
      <c r="T146" s="598"/>
      <c r="U146" s="598"/>
      <c r="V146" s="588">
        <f>V147</f>
        <v>53.4</v>
      </c>
      <c r="W146" s="617" t="s">
        <v>469</v>
      </c>
      <c r="X146" s="622">
        <f>X147</f>
        <v>734702.8844000001</v>
      </c>
      <c r="Y146" s="621"/>
      <c r="Z146" s="598"/>
      <c r="AA146" s="598"/>
      <c r="AB146" s="588">
        <f>AB147</f>
        <v>34.299999999999997</v>
      </c>
      <c r="AC146" s="617" t="s">
        <v>469</v>
      </c>
      <c r="AD146" s="622">
        <f>AD147</f>
        <v>576231.8110000001</v>
      </c>
      <c r="AE146" s="621"/>
      <c r="AF146" s="725"/>
      <c r="AG146" s="598"/>
      <c r="AH146" s="726">
        <f>AH147</f>
        <v>46.052999999999997</v>
      </c>
      <c r="AI146" s="617" t="s">
        <v>469</v>
      </c>
      <c r="AJ146" s="618">
        <f>AJ147</f>
        <v>4452990.3959999997</v>
      </c>
      <c r="AK146" s="623"/>
      <c r="AL146" s="589"/>
      <c r="AM146" s="598"/>
      <c r="AN146" s="726">
        <f>AN147</f>
        <v>44.870851000000002</v>
      </c>
      <c r="AO146" s="617" t="s">
        <v>469</v>
      </c>
      <c r="AP146" s="618">
        <f>AP147</f>
        <v>8362492.6220000004</v>
      </c>
      <c r="AQ146" s="624"/>
      <c r="AR146" s="595"/>
    </row>
    <row r="147" spans="1:44" s="594" customFormat="1" ht="15" customHeight="1" x14ac:dyDescent="0.25">
      <c r="A147" s="767" t="s">
        <v>57</v>
      </c>
      <c r="B147" s="768"/>
      <c r="C147" s="768"/>
      <c r="D147" s="768"/>
      <c r="E147" s="768"/>
      <c r="F147" s="768"/>
      <c r="G147" s="768"/>
      <c r="H147" s="769"/>
      <c r="I147" s="1201" t="s">
        <v>24</v>
      </c>
      <c r="J147" s="640">
        <f>J122</f>
        <v>11</v>
      </c>
      <c r="K147" s="641" t="s">
        <v>15</v>
      </c>
      <c r="L147" s="1203">
        <f>L122</f>
        <v>64341.866000000002</v>
      </c>
      <c r="M147" s="453"/>
      <c r="N147" s="602"/>
      <c r="O147" s="1201" t="s">
        <v>24</v>
      </c>
      <c r="P147" s="599">
        <f>P122+P126+P128</f>
        <v>23.04</v>
      </c>
      <c r="Q147" s="600" t="s">
        <v>15</v>
      </c>
      <c r="R147" s="1203">
        <f>R122+R126+R128</f>
        <v>662621.7919999999</v>
      </c>
      <c r="S147" s="453"/>
      <c r="T147" s="602"/>
      <c r="U147" s="1201" t="s">
        <v>24</v>
      </c>
      <c r="V147" s="643">
        <f>V113+V122+V124+V126+V130+V132+V134</f>
        <v>53.4</v>
      </c>
      <c r="W147" s="603" t="s">
        <v>15</v>
      </c>
      <c r="X147" s="1203">
        <f>X113+X122+X124+X126+X130+X132+X134</f>
        <v>734702.8844000001</v>
      </c>
      <c r="Y147" s="453"/>
      <c r="Z147" s="604"/>
      <c r="AA147" s="1201" t="s">
        <v>24</v>
      </c>
      <c r="AB147" s="599">
        <f>AB111+AB113+AB122+AB136</f>
        <v>34.299999999999997</v>
      </c>
      <c r="AC147" s="600" t="s">
        <v>15</v>
      </c>
      <c r="AD147" s="1203">
        <f>AD111+AD113+AD122+AD136</f>
        <v>576231.8110000001</v>
      </c>
      <c r="AE147" s="453"/>
      <c r="AF147" s="602"/>
      <c r="AG147" s="1201" t="s">
        <v>24</v>
      </c>
      <c r="AH147" s="605">
        <f>AH111+AH113+AH122+AH126+AH136+AH144</f>
        <v>46.052999999999997</v>
      </c>
      <c r="AI147" s="603" t="s">
        <v>15</v>
      </c>
      <c r="AJ147" s="1203">
        <f>AJ111+AJ113+AJ122+AJ126+AJ136+AJ144</f>
        <v>4452990.3959999997</v>
      </c>
      <c r="AK147" s="615"/>
      <c r="AL147" s="451"/>
      <c r="AM147" s="1201" t="s">
        <v>24</v>
      </c>
      <c r="AN147" s="642">
        <f>AN111+AN120+AN122+AN138+AN140+AN142+AN144</f>
        <v>44.870851000000002</v>
      </c>
      <c r="AO147" s="603" t="s">
        <v>15</v>
      </c>
      <c r="AP147" s="1203">
        <f>AP111+AP120+AP122+AP138+AP140+AP142+AP144</f>
        <v>8362492.6220000004</v>
      </c>
      <c r="AQ147" s="1207"/>
      <c r="AR147" s="595"/>
    </row>
    <row r="148" spans="1:44" s="594" customFormat="1" ht="15.75" thickBot="1" x14ac:dyDescent="0.3">
      <c r="A148" s="770"/>
      <c r="B148" s="771"/>
      <c r="C148" s="771"/>
      <c r="D148" s="771"/>
      <c r="E148" s="771"/>
      <c r="F148" s="771"/>
      <c r="G148" s="771"/>
      <c r="H148" s="772"/>
      <c r="I148" s="1202"/>
      <c r="J148" s="640">
        <f>J123</f>
        <v>110000</v>
      </c>
      <c r="K148" s="644" t="s">
        <v>25</v>
      </c>
      <c r="L148" s="1204"/>
      <c r="M148" s="454"/>
      <c r="N148" s="604"/>
      <c r="O148" s="1202"/>
      <c r="P148" s="640">
        <f>P123+P127+P129</f>
        <v>194320</v>
      </c>
      <c r="Q148" s="606" t="s">
        <v>25</v>
      </c>
      <c r="R148" s="1204"/>
      <c r="S148" s="454"/>
      <c r="T148" s="604"/>
      <c r="U148" s="1202"/>
      <c r="V148" s="645">
        <f>V114+V123+V125+V127+V131+V133+V135</f>
        <v>526000</v>
      </c>
      <c r="W148" s="606" t="s">
        <v>25</v>
      </c>
      <c r="X148" s="1204"/>
      <c r="Y148" s="454"/>
      <c r="Z148" s="604"/>
      <c r="AA148" s="1202"/>
      <c r="AB148" s="646">
        <f>AB112+AB114+AB123+AB137</f>
        <v>365000</v>
      </c>
      <c r="AC148" s="606" t="s">
        <v>25</v>
      </c>
      <c r="AD148" s="1204"/>
      <c r="AE148" s="454"/>
      <c r="AF148" s="604"/>
      <c r="AG148" s="1202"/>
      <c r="AH148" s="645">
        <f>AH112+AH114+AH123+AH127+AH137</f>
        <v>420930</v>
      </c>
      <c r="AI148" s="607" t="s">
        <v>25</v>
      </c>
      <c r="AJ148" s="1206"/>
      <c r="AK148" s="601"/>
      <c r="AL148" s="452"/>
      <c r="AM148" s="1202"/>
      <c r="AN148" s="656">
        <f>AN112+AN121+AN123+AN139+AN141+AN143</f>
        <v>456108.51</v>
      </c>
      <c r="AO148" s="606" t="s">
        <v>25</v>
      </c>
      <c r="AP148" s="1206"/>
      <c r="AQ148" s="1208"/>
      <c r="AR148" s="595"/>
    </row>
    <row r="149" spans="1:44" ht="15" hidden="1" customHeight="1" x14ac:dyDescent="0.25">
      <c r="A149" s="770"/>
      <c r="B149" s="771"/>
      <c r="C149" s="771"/>
      <c r="D149" s="771"/>
      <c r="E149" s="771"/>
      <c r="F149" s="771"/>
      <c r="G149" s="771"/>
      <c r="H149" s="772"/>
      <c r="I149" s="1205" t="s">
        <v>26</v>
      </c>
      <c r="J149" s="211"/>
      <c r="K149" s="208" t="s">
        <v>15</v>
      </c>
      <c r="L149" s="212"/>
      <c r="M149" s="206"/>
      <c r="N149" s="207"/>
      <c r="O149" s="1205" t="s">
        <v>26</v>
      </c>
      <c r="P149" s="208"/>
      <c r="Q149" s="208" t="s">
        <v>15</v>
      </c>
      <c r="R149" s="1209"/>
      <c r="S149" s="209"/>
      <c r="T149" s="207"/>
      <c r="U149" s="1205" t="s">
        <v>26</v>
      </c>
      <c r="V149" s="210"/>
      <c r="W149" s="208" t="s">
        <v>15</v>
      </c>
      <c r="X149" s="1209"/>
      <c r="Y149" s="206"/>
      <c r="Z149" s="207"/>
      <c r="AA149" s="1205" t="s">
        <v>26</v>
      </c>
      <c r="AB149" s="409"/>
      <c r="AC149" s="208" t="s">
        <v>15</v>
      </c>
      <c r="AD149" s="1210"/>
      <c r="AE149" s="206"/>
      <c r="AF149" s="207"/>
      <c r="AG149" s="1205" t="s">
        <v>26</v>
      </c>
      <c r="AH149" s="210"/>
      <c r="AI149" s="410" t="s">
        <v>15</v>
      </c>
      <c r="AJ149" s="411"/>
      <c r="AK149" s="206"/>
      <c r="AL149" s="207"/>
      <c r="AM149" s="1205" t="s">
        <v>26</v>
      </c>
      <c r="AN149" s="210"/>
      <c r="AO149" s="208" t="s">
        <v>15</v>
      </c>
      <c r="AP149" s="411"/>
      <c r="AQ149" s="213"/>
      <c r="AR149" s="53"/>
    </row>
    <row r="150" spans="1:44" ht="14.25" hidden="1" customHeight="1" x14ac:dyDescent="0.2">
      <c r="A150" s="770"/>
      <c r="B150" s="771"/>
      <c r="C150" s="771"/>
      <c r="D150" s="771"/>
      <c r="E150" s="771"/>
      <c r="F150" s="771"/>
      <c r="G150" s="771"/>
      <c r="H150" s="772"/>
      <c r="I150" s="1202"/>
      <c r="J150" s="211"/>
      <c r="K150" s="208" t="s">
        <v>25</v>
      </c>
      <c r="L150" s="212"/>
      <c r="M150" s="206"/>
      <c r="N150" s="207"/>
      <c r="O150" s="1202"/>
      <c r="P150" s="208"/>
      <c r="Q150" s="208" t="s">
        <v>25</v>
      </c>
      <c r="R150" s="1204"/>
      <c r="S150" s="209"/>
      <c r="T150" s="207"/>
      <c r="U150" s="1202"/>
      <c r="V150" s="210"/>
      <c r="W150" s="208" t="s">
        <v>25</v>
      </c>
      <c r="X150" s="1204"/>
      <c r="Y150" s="206"/>
      <c r="Z150" s="207"/>
      <c r="AA150" s="1202"/>
      <c r="AB150" s="210"/>
      <c r="AC150" s="208" t="s">
        <v>25</v>
      </c>
      <c r="AD150" s="1211"/>
      <c r="AE150" s="206"/>
      <c r="AF150" s="207"/>
      <c r="AG150" s="1202"/>
      <c r="AH150" s="210"/>
      <c r="AI150" s="208" t="s">
        <v>25</v>
      </c>
      <c r="AJ150" s="212"/>
      <c r="AK150" s="206"/>
      <c r="AL150" s="207"/>
      <c r="AM150" s="1202"/>
      <c r="AN150" s="210"/>
      <c r="AO150" s="208" t="s">
        <v>25</v>
      </c>
      <c r="AP150" s="212"/>
      <c r="AQ150" s="213"/>
    </row>
    <row r="151" spans="1:44" ht="14.25" hidden="1" customHeight="1" x14ac:dyDescent="0.2">
      <c r="A151" s="770"/>
      <c r="B151" s="771"/>
      <c r="C151" s="771"/>
      <c r="D151" s="771"/>
      <c r="E151" s="771"/>
      <c r="F151" s="771"/>
      <c r="G151" s="771"/>
      <c r="H151" s="772"/>
      <c r="I151" s="1205" t="s">
        <v>27</v>
      </c>
      <c r="J151" s="211"/>
      <c r="K151" s="208" t="s">
        <v>15</v>
      </c>
      <c r="L151" s="212"/>
      <c r="M151" s="206"/>
      <c r="N151" s="207"/>
      <c r="O151" s="1205" t="s">
        <v>27</v>
      </c>
      <c r="P151" s="208"/>
      <c r="Q151" s="208" t="s">
        <v>15</v>
      </c>
      <c r="R151" s="214"/>
      <c r="S151" s="209"/>
      <c r="T151" s="207"/>
      <c r="U151" s="1205" t="s">
        <v>27</v>
      </c>
      <c r="V151" s="210"/>
      <c r="W151" s="208" t="s">
        <v>15</v>
      </c>
      <c r="X151" s="212"/>
      <c r="Y151" s="206"/>
      <c r="Z151" s="207"/>
      <c r="AA151" s="1205" t="s">
        <v>27</v>
      </c>
      <c r="AB151" s="210"/>
      <c r="AC151" s="208" t="s">
        <v>15</v>
      </c>
      <c r="AD151" s="212"/>
      <c r="AE151" s="206"/>
      <c r="AF151" s="207"/>
      <c r="AG151" s="1205" t="s">
        <v>27</v>
      </c>
      <c r="AH151" s="210"/>
      <c r="AI151" s="208" t="s">
        <v>15</v>
      </c>
      <c r="AJ151" s="212"/>
      <c r="AK151" s="206"/>
      <c r="AL151" s="207"/>
      <c r="AM151" s="1205" t="s">
        <v>27</v>
      </c>
      <c r="AN151" s="210"/>
      <c r="AO151" s="208" t="s">
        <v>15</v>
      </c>
      <c r="AP151" s="212"/>
      <c r="AQ151" s="213"/>
    </row>
    <row r="152" spans="1:44" ht="14.25" hidden="1" customHeight="1" x14ac:dyDescent="0.2">
      <c r="A152" s="770"/>
      <c r="B152" s="771"/>
      <c r="C152" s="771"/>
      <c r="D152" s="771"/>
      <c r="E152" s="771"/>
      <c r="F152" s="771"/>
      <c r="G152" s="771"/>
      <c r="H152" s="772"/>
      <c r="I152" s="1202"/>
      <c r="J152" s="211"/>
      <c r="K152" s="208" t="s">
        <v>25</v>
      </c>
      <c r="L152" s="212"/>
      <c r="M152" s="206"/>
      <c r="N152" s="207"/>
      <c r="O152" s="1202"/>
      <c r="P152" s="208"/>
      <c r="Q152" s="208" t="s">
        <v>25</v>
      </c>
      <c r="R152" s="214"/>
      <c r="S152" s="209"/>
      <c r="T152" s="207"/>
      <c r="U152" s="1202"/>
      <c r="V152" s="210"/>
      <c r="W152" s="208" t="s">
        <v>25</v>
      </c>
      <c r="X152" s="212"/>
      <c r="Y152" s="206"/>
      <c r="Z152" s="207"/>
      <c r="AA152" s="1202"/>
      <c r="AB152" s="210"/>
      <c r="AC152" s="208" t="s">
        <v>25</v>
      </c>
      <c r="AD152" s="212"/>
      <c r="AE152" s="206"/>
      <c r="AF152" s="207"/>
      <c r="AG152" s="1202"/>
      <c r="AH152" s="210"/>
      <c r="AI152" s="208" t="s">
        <v>25</v>
      </c>
      <c r="AJ152" s="212"/>
      <c r="AK152" s="206"/>
      <c r="AL152" s="207"/>
      <c r="AM152" s="1202"/>
      <c r="AN152" s="210"/>
      <c r="AO152" s="208" t="s">
        <v>25</v>
      </c>
      <c r="AP152" s="212"/>
      <c r="AQ152" s="213"/>
    </row>
    <row r="153" spans="1:44" ht="14.25" hidden="1" customHeight="1" x14ac:dyDescent="0.2">
      <c r="A153" s="770"/>
      <c r="B153" s="771"/>
      <c r="C153" s="771"/>
      <c r="D153" s="771"/>
      <c r="E153" s="771"/>
      <c r="F153" s="771"/>
      <c r="G153" s="771"/>
      <c r="H153" s="772"/>
      <c r="I153" s="1205" t="s">
        <v>28</v>
      </c>
      <c r="J153" s="211"/>
      <c r="K153" s="208" t="s">
        <v>15</v>
      </c>
      <c r="L153" s="212"/>
      <c r="M153" s="206"/>
      <c r="N153" s="207"/>
      <c r="O153" s="1205" t="s">
        <v>28</v>
      </c>
      <c r="P153" s="208"/>
      <c r="Q153" s="208" t="s">
        <v>15</v>
      </c>
      <c r="R153" s="214"/>
      <c r="S153" s="209"/>
      <c r="T153" s="207"/>
      <c r="U153" s="1205" t="s">
        <v>28</v>
      </c>
      <c r="V153" s="210"/>
      <c r="W153" s="208" t="s">
        <v>15</v>
      </c>
      <c r="X153" s="212"/>
      <c r="Y153" s="206"/>
      <c r="Z153" s="207"/>
      <c r="AA153" s="1205" t="s">
        <v>28</v>
      </c>
      <c r="AB153" s="210"/>
      <c r="AC153" s="208" t="s">
        <v>15</v>
      </c>
      <c r="AD153" s="212"/>
      <c r="AE153" s="206"/>
      <c r="AF153" s="207"/>
      <c r="AG153" s="1205" t="s">
        <v>28</v>
      </c>
      <c r="AH153" s="210"/>
      <c r="AI153" s="208" t="s">
        <v>15</v>
      </c>
      <c r="AJ153" s="212"/>
      <c r="AK153" s="206"/>
      <c r="AL153" s="207"/>
      <c r="AM153" s="1205" t="s">
        <v>28</v>
      </c>
      <c r="AN153" s="210"/>
      <c r="AO153" s="208" t="s">
        <v>15</v>
      </c>
      <c r="AP153" s="212"/>
      <c r="AQ153" s="213"/>
    </row>
    <row r="154" spans="1:44" ht="14.25" hidden="1" customHeight="1" x14ac:dyDescent="0.2">
      <c r="A154" s="770"/>
      <c r="B154" s="771"/>
      <c r="C154" s="771"/>
      <c r="D154" s="771"/>
      <c r="E154" s="771"/>
      <c r="F154" s="771"/>
      <c r="G154" s="771"/>
      <c r="H154" s="772"/>
      <c r="I154" s="1202"/>
      <c r="J154" s="211"/>
      <c r="K154" s="208" t="s">
        <v>25</v>
      </c>
      <c r="L154" s="212"/>
      <c r="M154" s="206"/>
      <c r="N154" s="207"/>
      <c r="O154" s="1202"/>
      <c r="P154" s="208"/>
      <c r="Q154" s="208" t="s">
        <v>25</v>
      </c>
      <c r="R154" s="214"/>
      <c r="S154" s="209"/>
      <c r="T154" s="207"/>
      <c r="U154" s="1202"/>
      <c r="V154" s="210"/>
      <c r="W154" s="208" t="s">
        <v>25</v>
      </c>
      <c r="X154" s="212"/>
      <c r="Y154" s="206"/>
      <c r="Z154" s="207"/>
      <c r="AA154" s="1202"/>
      <c r="AB154" s="210"/>
      <c r="AC154" s="208" t="s">
        <v>25</v>
      </c>
      <c r="AD154" s="212"/>
      <c r="AE154" s="206"/>
      <c r="AF154" s="207"/>
      <c r="AG154" s="1202"/>
      <c r="AH154" s="210"/>
      <c r="AI154" s="208" t="s">
        <v>25</v>
      </c>
      <c r="AJ154" s="212"/>
      <c r="AK154" s="206"/>
      <c r="AL154" s="207"/>
      <c r="AM154" s="1202"/>
      <c r="AN154" s="210"/>
      <c r="AO154" s="208" t="s">
        <v>25</v>
      </c>
      <c r="AP154" s="212"/>
      <c r="AQ154" s="213"/>
    </row>
    <row r="155" spans="1:44" ht="14.25" hidden="1" customHeight="1" x14ac:dyDescent="0.2">
      <c r="A155" s="770"/>
      <c r="B155" s="771"/>
      <c r="C155" s="771"/>
      <c r="D155" s="771"/>
      <c r="E155" s="771"/>
      <c r="F155" s="771"/>
      <c r="G155" s="771"/>
      <c r="H155" s="772"/>
      <c r="I155" s="1205" t="s">
        <v>29</v>
      </c>
      <c r="J155" s="211"/>
      <c r="K155" s="208" t="s">
        <v>25</v>
      </c>
      <c r="L155" s="1209"/>
      <c r="M155" s="206"/>
      <c r="N155" s="207"/>
      <c r="O155" s="1205" t="s">
        <v>29</v>
      </c>
      <c r="P155" s="208"/>
      <c r="Q155" s="208" t="s">
        <v>25</v>
      </c>
      <c r="R155" s="1213"/>
      <c r="S155" s="209"/>
      <c r="T155" s="207"/>
      <c r="U155" s="1205" t="s">
        <v>29</v>
      </c>
      <c r="V155" s="210"/>
      <c r="W155" s="208" t="s">
        <v>25</v>
      </c>
      <c r="X155" s="1209"/>
      <c r="Y155" s="206"/>
      <c r="Z155" s="207"/>
      <c r="AA155" s="1205" t="s">
        <v>29</v>
      </c>
      <c r="AB155" s="210"/>
      <c r="AC155" s="208" t="s">
        <v>25</v>
      </c>
      <c r="AD155" s="1209"/>
      <c r="AE155" s="206"/>
      <c r="AF155" s="207"/>
      <c r="AG155" s="1205" t="s">
        <v>29</v>
      </c>
      <c r="AH155" s="210"/>
      <c r="AI155" s="208" t="s">
        <v>25</v>
      </c>
      <c r="AJ155" s="1209"/>
      <c r="AK155" s="206"/>
      <c r="AL155" s="207"/>
      <c r="AM155" s="1205" t="s">
        <v>29</v>
      </c>
      <c r="AN155" s="210"/>
      <c r="AO155" s="208" t="s">
        <v>25</v>
      </c>
      <c r="AP155" s="1209"/>
      <c r="AQ155" s="1212"/>
    </row>
    <row r="156" spans="1:44" ht="14.25" hidden="1" customHeight="1" x14ac:dyDescent="0.2">
      <c r="A156" s="770"/>
      <c r="B156" s="771"/>
      <c r="C156" s="771"/>
      <c r="D156" s="771"/>
      <c r="E156" s="771"/>
      <c r="F156" s="771"/>
      <c r="G156" s="771"/>
      <c r="H156" s="772"/>
      <c r="I156" s="1202"/>
      <c r="J156" s="211"/>
      <c r="K156" s="208" t="s">
        <v>15</v>
      </c>
      <c r="L156" s="1204"/>
      <c r="M156" s="206"/>
      <c r="N156" s="207"/>
      <c r="O156" s="1202"/>
      <c r="P156" s="208"/>
      <c r="Q156" s="208" t="s">
        <v>15</v>
      </c>
      <c r="R156" s="1214"/>
      <c r="S156" s="209"/>
      <c r="T156" s="207"/>
      <c r="U156" s="1202"/>
      <c r="V156" s="210"/>
      <c r="W156" s="208" t="s">
        <v>15</v>
      </c>
      <c r="X156" s="1204"/>
      <c r="Y156" s="206"/>
      <c r="Z156" s="207"/>
      <c r="AA156" s="1202"/>
      <c r="AB156" s="210"/>
      <c r="AC156" s="208" t="s">
        <v>15</v>
      </c>
      <c r="AD156" s="1204"/>
      <c r="AE156" s="206"/>
      <c r="AF156" s="207"/>
      <c r="AG156" s="1202"/>
      <c r="AH156" s="210"/>
      <c r="AI156" s="208" t="s">
        <v>15</v>
      </c>
      <c r="AJ156" s="1204"/>
      <c r="AK156" s="206"/>
      <c r="AL156" s="207"/>
      <c r="AM156" s="1202"/>
      <c r="AN156" s="210"/>
      <c r="AO156" s="208" t="s">
        <v>15</v>
      </c>
      <c r="AP156" s="1204"/>
      <c r="AQ156" s="1208"/>
    </row>
    <row r="157" spans="1:44" ht="42.75" hidden="1" customHeight="1" x14ac:dyDescent="0.2">
      <c r="A157" s="770"/>
      <c r="B157" s="771"/>
      <c r="C157" s="771"/>
      <c r="D157" s="771"/>
      <c r="E157" s="771"/>
      <c r="F157" s="771"/>
      <c r="G157" s="771"/>
      <c r="H157" s="772"/>
      <c r="I157" s="215" t="s">
        <v>30</v>
      </c>
      <c r="J157" s="208"/>
      <c r="K157" s="208" t="s">
        <v>31</v>
      </c>
      <c r="L157" s="212"/>
      <c r="M157" s="206"/>
      <c r="N157" s="207"/>
      <c r="O157" s="215" t="s">
        <v>30</v>
      </c>
      <c r="P157" s="208"/>
      <c r="Q157" s="208" t="s">
        <v>31</v>
      </c>
      <c r="R157" s="214"/>
      <c r="S157" s="209"/>
      <c r="T157" s="207"/>
      <c r="U157" s="215" t="s">
        <v>30</v>
      </c>
      <c r="V157" s="208"/>
      <c r="W157" s="208" t="s">
        <v>31</v>
      </c>
      <c r="X157" s="212"/>
      <c r="Y157" s="206"/>
      <c r="Z157" s="207"/>
      <c r="AA157" s="215" t="s">
        <v>30</v>
      </c>
      <c r="AB157" s="210"/>
      <c r="AC157" s="208" t="s">
        <v>31</v>
      </c>
      <c r="AD157" s="212"/>
      <c r="AE157" s="206"/>
      <c r="AF157" s="207"/>
      <c r="AG157" s="215" t="s">
        <v>30</v>
      </c>
      <c r="AH157" s="210"/>
      <c r="AI157" s="208" t="s">
        <v>31</v>
      </c>
      <c r="AJ157" s="212"/>
      <c r="AK157" s="206"/>
      <c r="AL157" s="207"/>
      <c r="AM157" s="215" t="s">
        <v>30</v>
      </c>
      <c r="AN157" s="210"/>
      <c r="AO157" s="208" t="s">
        <v>31</v>
      </c>
      <c r="AP157" s="212"/>
      <c r="AQ157" s="213"/>
    </row>
    <row r="158" spans="1:44" ht="28.5" hidden="1" customHeight="1" x14ac:dyDescent="0.2">
      <c r="A158" s="770"/>
      <c r="B158" s="771"/>
      <c r="C158" s="771"/>
      <c r="D158" s="771"/>
      <c r="E158" s="771"/>
      <c r="F158" s="771"/>
      <c r="G158" s="771"/>
      <c r="H158" s="772"/>
      <c r="I158" s="215" t="s">
        <v>32</v>
      </c>
      <c r="J158" s="208"/>
      <c r="K158" s="208" t="s">
        <v>31</v>
      </c>
      <c r="L158" s="212"/>
      <c r="M158" s="206"/>
      <c r="N158" s="207"/>
      <c r="O158" s="215" t="s">
        <v>32</v>
      </c>
      <c r="P158" s="208"/>
      <c r="Q158" s="208" t="s">
        <v>31</v>
      </c>
      <c r="R158" s="214"/>
      <c r="S158" s="209"/>
      <c r="T158" s="207"/>
      <c r="U158" s="215" t="s">
        <v>32</v>
      </c>
      <c r="V158" s="208"/>
      <c r="W158" s="208" t="s">
        <v>31</v>
      </c>
      <c r="X158" s="212"/>
      <c r="Y158" s="206"/>
      <c r="Z158" s="207"/>
      <c r="AA158" s="215" t="s">
        <v>32</v>
      </c>
      <c r="AB158" s="210"/>
      <c r="AC158" s="208" t="s">
        <v>31</v>
      </c>
      <c r="AD158" s="212"/>
      <c r="AE158" s="206"/>
      <c r="AF158" s="207"/>
      <c r="AG158" s="215" t="s">
        <v>32</v>
      </c>
      <c r="AH158" s="210"/>
      <c r="AI158" s="208" t="s">
        <v>31</v>
      </c>
      <c r="AJ158" s="212"/>
      <c r="AK158" s="206"/>
      <c r="AL158" s="207"/>
      <c r="AM158" s="215" t="s">
        <v>32</v>
      </c>
      <c r="AN158" s="210"/>
      <c r="AO158" s="208" t="s">
        <v>31</v>
      </c>
      <c r="AP158" s="212"/>
      <c r="AQ158" s="213"/>
    </row>
    <row r="159" spans="1:44" ht="43.5" hidden="1" customHeight="1" thickBot="1" x14ac:dyDescent="0.25">
      <c r="A159" s="770"/>
      <c r="B159" s="771"/>
      <c r="C159" s="771"/>
      <c r="D159" s="771"/>
      <c r="E159" s="771"/>
      <c r="F159" s="771"/>
      <c r="G159" s="771"/>
      <c r="H159" s="772"/>
      <c r="I159" s="215" t="s">
        <v>33</v>
      </c>
      <c r="J159" s="216"/>
      <c r="K159" s="208" t="s">
        <v>34</v>
      </c>
      <c r="L159" s="212"/>
      <c r="M159" s="206"/>
      <c r="N159" s="207"/>
      <c r="O159" s="217" t="s">
        <v>33</v>
      </c>
      <c r="P159" s="216"/>
      <c r="Q159" s="208" t="s">
        <v>34</v>
      </c>
      <c r="R159" s="214"/>
      <c r="S159" s="209"/>
      <c r="T159" s="218"/>
      <c r="U159" s="215" t="s">
        <v>33</v>
      </c>
      <c r="V159" s="216"/>
      <c r="W159" s="208" t="s">
        <v>34</v>
      </c>
      <c r="X159" s="212"/>
      <c r="Y159" s="219"/>
      <c r="Z159" s="207"/>
      <c r="AA159" s="217" t="s">
        <v>33</v>
      </c>
      <c r="AB159" s="220"/>
      <c r="AC159" s="208" t="s">
        <v>34</v>
      </c>
      <c r="AD159" s="212"/>
      <c r="AE159" s="219"/>
      <c r="AF159" s="207"/>
      <c r="AG159" s="217" t="s">
        <v>33</v>
      </c>
      <c r="AH159" s="210"/>
      <c r="AI159" s="221" t="s">
        <v>34</v>
      </c>
      <c r="AJ159" s="244"/>
      <c r="AK159" s="219"/>
      <c r="AL159" s="207"/>
      <c r="AM159" s="215" t="s">
        <v>33</v>
      </c>
      <c r="AN159" s="210"/>
      <c r="AO159" s="208" t="s">
        <v>34</v>
      </c>
      <c r="AP159" s="244"/>
      <c r="AQ159" s="222"/>
    </row>
    <row r="160" spans="1:44" ht="15" hidden="1" customHeight="1" thickBot="1" x14ac:dyDescent="0.25">
      <c r="A160" s="770"/>
      <c r="B160" s="771"/>
      <c r="C160" s="771"/>
      <c r="D160" s="771"/>
      <c r="E160" s="771"/>
      <c r="F160" s="771"/>
      <c r="G160" s="771"/>
      <c r="H160" s="772"/>
      <c r="I160" s="215" t="s">
        <v>35</v>
      </c>
      <c r="J160" s="208"/>
      <c r="K160" s="208" t="s">
        <v>25</v>
      </c>
      <c r="L160" s="212"/>
      <c r="M160" s="206"/>
      <c r="N160" s="207"/>
      <c r="O160" s="223" t="s">
        <v>35</v>
      </c>
      <c r="P160" s="208"/>
      <c r="Q160" s="208" t="s">
        <v>25</v>
      </c>
      <c r="R160" s="214"/>
      <c r="S160" s="209"/>
      <c r="T160" s="207"/>
      <c r="U160" s="215" t="s">
        <v>35</v>
      </c>
      <c r="V160" s="208"/>
      <c r="W160" s="208" t="s">
        <v>25</v>
      </c>
      <c r="X160" s="212"/>
      <c r="Y160" s="206"/>
      <c r="Z160" s="207"/>
      <c r="AA160" s="223" t="s">
        <v>35</v>
      </c>
      <c r="AB160" s="205"/>
      <c r="AC160" s="208" t="s">
        <v>25</v>
      </c>
      <c r="AD160" s="212"/>
      <c r="AE160" s="206"/>
      <c r="AF160" s="207"/>
      <c r="AG160" s="223" t="s">
        <v>35</v>
      </c>
      <c r="AH160" s="208"/>
      <c r="AI160" s="205" t="s">
        <v>25</v>
      </c>
      <c r="AJ160" s="249"/>
      <c r="AK160" s="206"/>
      <c r="AL160" s="207"/>
      <c r="AM160" s="215" t="s">
        <v>35</v>
      </c>
      <c r="AN160" s="208"/>
      <c r="AO160" s="208" t="s">
        <v>25</v>
      </c>
      <c r="AP160" s="249"/>
      <c r="AQ160" s="224"/>
    </row>
    <row r="161" spans="1:43" ht="29.25" hidden="1" customHeight="1" thickBot="1" x14ac:dyDescent="0.25">
      <c r="A161" s="770"/>
      <c r="B161" s="771"/>
      <c r="C161" s="771"/>
      <c r="D161" s="771"/>
      <c r="E161" s="771"/>
      <c r="F161" s="771"/>
      <c r="G161" s="771"/>
      <c r="H161" s="772"/>
      <c r="I161" s="215" t="s">
        <v>36</v>
      </c>
      <c r="J161" s="208"/>
      <c r="K161" s="208"/>
      <c r="L161" s="212"/>
      <c r="M161" s="206"/>
      <c r="N161" s="207"/>
      <c r="O161" s="215" t="s">
        <v>36</v>
      </c>
      <c r="P161" s="208"/>
      <c r="Q161" s="208"/>
      <c r="R161" s="214"/>
      <c r="S161" s="209"/>
      <c r="T161" s="207"/>
      <c r="U161" s="215" t="s">
        <v>36</v>
      </c>
      <c r="V161" s="208"/>
      <c r="W161" s="208"/>
      <c r="X161" s="212"/>
      <c r="Y161" s="206"/>
      <c r="Z161" s="207"/>
      <c r="AA161" s="215" t="s">
        <v>36</v>
      </c>
      <c r="AB161" s="208"/>
      <c r="AC161" s="208"/>
      <c r="AD161" s="212"/>
      <c r="AE161" s="206"/>
      <c r="AF161" s="207"/>
      <c r="AG161" s="215" t="s">
        <v>36</v>
      </c>
      <c r="AH161" s="208"/>
      <c r="AI161" s="208"/>
      <c r="AJ161" s="212"/>
      <c r="AK161" s="206"/>
      <c r="AL161" s="207"/>
      <c r="AM161" s="215" t="s">
        <v>36</v>
      </c>
      <c r="AN161" s="208"/>
      <c r="AO161" s="208"/>
      <c r="AP161" s="212"/>
      <c r="AQ161" s="213"/>
    </row>
    <row r="162" spans="1:43" ht="43.5" hidden="1" customHeight="1" thickBot="1" x14ac:dyDescent="0.25">
      <c r="A162" s="770"/>
      <c r="B162" s="771"/>
      <c r="C162" s="771"/>
      <c r="D162" s="771"/>
      <c r="E162" s="771"/>
      <c r="F162" s="771"/>
      <c r="G162" s="771"/>
      <c r="H162" s="772"/>
      <c r="I162" s="215" t="s">
        <v>37</v>
      </c>
      <c r="J162" s="208"/>
      <c r="K162" s="208" t="s">
        <v>34</v>
      </c>
      <c r="L162" s="225"/>
      <c r="M162" s="226"/>
      <c r="N162" s="227"/>
      <c r="O162" s="215" t="s">
        <v>37</v>
      </c>
      <c r="P162" s="208"/>
      <c r="Q162" s="208" t="s">
        <v>34</v>
      </c>
      <c r="R162" s="228"/>
      <c r="S162" s="229"/>
      <c r="T162" s="227"/>
      <c r="U162" s="215" t="s">
        <v>37</v>
      </c>
      <c r="V162" s="208"/>
      <c r="W162" s="208" t="s">
        <v>34</v>
      </c>
      <c r="X162" s="230"/>
      <c r="Y162" s="229"/>
      <c r="Z162" s="227"/>
      <c r="AA162" s="215" t="s">
        <v>37</v>
      </c>
      <c r="AB162" s="208"/>
      <c r="AC162" s="208" t="s">
        <v>34</v>
      </c>
      <c r="AD162" s="230"/>
      <c r="AE162" s="229"/>
      <c r="AF162" s="231"/>
      <c r="AG162" s="215" t="s">
        <v>37</v>
      </c>
      <c r="AH162" s="208"/>
      <c r="AI162" s="208" t="s">
        <v>34</v>
      </c>
      <c r="AJ162" s="225"/>
      <c r="AK162" s="226"/>
      <c r="AL162" s="227"/>
      <c r="AM162" s="215" t="s">
        <v>37</v>
      </c>
      <c r="AN162" s="208"/>
      <c r="AO162" s="208" t="s">
        <v>34</v>
      </c>
      <c r="AP162" s="225"/>
      <c r="AQ162" s="213"/>
    </row>
    <row r="163" spans="1:43" ht="15.75" hidden="1" customHeight="1" thickBot="1" x14ac:dyDescent="0.3">
      <c r="A163" s="773"/>
      <c r="B163" s="774"/>
      <c r="C163" s="774"/>
      <c r="D163" s="774"/>
      <c r="E163" s="774"/>
      <c r="F163" s="774"/>
      <c r="G163" s="774"/>
      <c r="H163" s="775"/>
      <c r="I163" s="217" t="s">
        <v>38</v>
      </c>
      <c r="J163" s="221"/>
      <c r="K163" s="221"/>
      <c r="L163" s="232"/>
      <c r="M163" s="233"/>
      <c r="N163" s="233"/>
      <c r="O163" s="217" t="s">
        <v>38</v>
      </c>
      <c r="P163" s="221"/>
      <c r="Q163" s="221"/>
      <c r="R163" s="234"/>
      <c r="S163" s="235"/>
      <c r="T163" s="233"/>
      <c r="U163" s="217" t="s">
        <v>38</v>
      </c>
      <c r="V163" s="221"/>
      <c r="W163" s="221"/>
      <c r="X163" s="236"/>
      <c r="Y163" s="233"/>
      <c r="Z163" s="233"/>
      <c r="AA163" s="217" t="s">
        <v>38</v>
      </c>
      <c r="AB163" s="221"/>
      <c r="AC163" s="221"/>
      <c r="AD163" s="236"/>
      <c r="AE163" s="233"/>
      <c r="AF163" s="237"/>
      <c r="AG163" s="217" t="s">
        <v>38</v>
      </c>
      <c r="AH163" s="221"/>
      <c r="AI163" s="221"/>
      <c r="AJ163" s="232"/>
      <c r="AK163" s="233"/>
      <c r="AL163" s="233"/>
      <c r="AM163" s="217" t="s">
        <v>38</v>
      </c>
      <c r="AN163" s="221"/>
      <c r="AO163" s="221"/>
      <c r="AP163" s="232"/>
      <c r="AQ163" s="238"/>
    </row>
    <row r="164" spans="1:43" ht="15" x14ac:dyDescent="0.25">
      <c r="A164" s="153"/>
      <c r="B164" s="152"/>
      <c r="C164" s="154"/>
      <c r="D164" s="155"/>
      <c r="E164" s="154"/>
      <c r="F164" s="154"/>
      <c r="G164" s="153"/>
      <c r="H164" s="153"/>
      <c r="I164" s="154"/>
      <c r="J164" s="154"/>
      <c r="K164" s="154"/>
      <c r="L164" s="156"/>
      <c r="M164" s="154"/>
      <c r="N164" s="154"/>
      <c r="O164" s="366"/>
      <c r="P164" s="154"/>
      <c r="Q164" s="154"/>
      <c r="R164" s="156"/>
      <c r="S164" s="154"/>
      <c r="T164" s="366"/>
      <c r="U164" s="154"/>
      <c r="V164" s="154"/>
      <c r="W164" s="154"/>
      <c r="X164" s="156"/>
      <c r="Y164" s="366"/>
      <c r="Z164" s="154"/>
      <c r="AA164" s="366"/>
      <c r="AB164" s="53"/>
      <c r="AC164" s="154"/>
      <c r="AD164" s="156"/>
      <c r="AE164" s="366"/>
      <c r="AF164" s="154"/>
      <c r="AG164" s="366"/>
      <c r="AH164" s="154"/>
      <c r="AI164" s="53"/>
      <c r="AJ164" s="100"/>
      <c r="AK164" s="366"/>
      <c r="AL164" s="154"/>
      <c r="AM164" s="154"/>
      <c r="AN164" s="154"/>
      <c r="AO164" s="154"/>
      <c r="AP164" s="100"/>
      <c r="AQ164" s="366"/>
    </row>
    <row r="165" spans="1:43" ht="15" x14ac:dyDescent="0.25">
      <c r="A165" s="99"/>
      <c r="B165" s="139"/>
      <c r="C165" s="53"/>
      <c r="D165" s="260"/>
      <c r="E165" s="53"/>
      <c r="F165" s="53"/>
      <c r="G165" s="99"/>
      <c r="H165" s="99"/>
      <c r="I165" s="53"/>
      <c r="J165" s="53"/>
      <c r="K165" s="53"/>
      <c r="L165" s="100"/>
      <c r="M165" s="53"/>
      <c r="N165" s="53"/>
      <c r="O165" s="53"/>
      <c r="P165" s="53"/>
      <c r="Q165" s="53"/>
      <c r="R165" s="100"/>
      <c r="S165" s="53"/>
      <c r="T165" s="53"/>
      <c r="U165" s="53"/>
      <c r="V165" s="53"/>
      <c r="W165" s="53"/>
      <c r="X165" s="100"/>
      <c r="Y165" s="53"/>
      <c r="Z165" s="53"/>
      <c r="AA165" s="53"/>
      <c r="AB165" s="53"/>
      <c r="AC165" s="53"/>
      <c r="AD165" s="100"/>
      <c r="AE165" s="53"/>
      <c r="AF165" s="53"/>
      <c r="AG165" s="53"/>
      <c r="AH165" s="53"/>
      <c r="AI165" s="53"/>
      <c r="AJ165" s="100"/>
      <c r="AK165" s="53"/>
      <c r="AL165" s="53"/>
      <c r="AM165" s="53"/>
      <c r="AN165" s="53"/>
      <c r="AO165" s="53"/>
      <c r="AP165" s="100"/>
      <c r="AQ165" s="53"/>
    </row>
  </sheetData>
  <sheetProtection selectLockedCells="1" selectUnlockedCells="1"/>
  <mergeCells count="1381">
    <mergeCell ref="AF95:AF96"/>
    <mergeCell ref="AG95:AG96"/>
    <mergeCell ref="AH95:AH96"/>
    <mergeCell ref="AI95:AI96"/>
    <mergeCell ref="AJ95:AJ96"/>
    <mergeCell ref="AK95:AK96"/>
    <mergeCell ref="AL95:AL96"/>
    <mergeCell ref="AM95:AM96"/>
    <mergeCell ref="AN95:AN96"/>
    <mergeCell ref="AO95:AO96"/>
    <mergeCell ref="AP95:AP96"/>
    <mergeCell ref="S95:S96"/>
    <mergeCell ref="T95:T96"/>
    <mergeCell ref="U93:U94"/>
    <mergeCell ref="V93:V94"/>
    <mergeCell ref="W93:W94"/>
    <mergeCell ref="X93:X94"/>
    <mergeCell ref="U95:U96"/>
    <mergeCell ref="V95:V96"/>
    <mergeCell ref="W95:W96"/>
    <mergeCell ref="AD103:AD104"/>
    <mergeCell ref="AC103:AC104"/>
    <mergeCell ref="X95:X96"/>
    <mergeCell ref="U113:U114"/>
    <mergeCell ref="X113:X114"/>
    <mergeCell ref="Y113:Y114"/>
    <mergeCell ref="Z113:Z114"/>
    <mergeCell ref="AQ113:AQ114"/>
    <mergeCell ref="Z103:Z104"/>
    <mergeCell ref="Y103:Y104"/>
    <mergeCell ref="Y97:Y98"/>
    <mergeCell ref="Z97:Z98"/>
    <mergeCell ref="AA97:AA98"/>
    <mergeCell ref="AB97:AB98"/>
    <mergeCell ref="AC97:AC98"/>
    <mergeCell ref="AG99:AG100"/>
    <mergeCell ref="AJ99:AJ100"/>
    <mergeCell ref="Y95:Y96"/>
    <mergeCell ref="Z95:Z96"/>
    <mergeCell ref="AA95:AA96"/>
    <mergeCell ref="AB95:AB96"/>
    <mergeCell ref="AC95:AC96"/>
    <mergeCell ref="AE95:AE96"/>
    <mergeCell ref="AA105:AA106"/>
    <mergeCell ref="U97:U98"/>
    <mergeCell ref="X97:X98"/>
    <mergeCell ref="AE97:AE98"/>
    <mergeCell ref="AG105:AG106"/>
    <mergeCell ref="AJ105:AJ106"/>
    <mergeCell ref="AQ101:AQ102"/>
    <mergeCell ref="AQ103:AQ104"/>
    <mergeCell ref="AQ107:AQ108"/>
    <mergeCell ref="AQ91:AQ92"/>
    <mergeCell ref="AQ93:AQ94"/>
    <mergeCell ref="AP93:AP94"/>
    <mergeCell ref="AO93:AO94"/>
    <mergeCell ref="AN93:AN94"/>
    <mergeCell ref="AM93:AM94"/>
    <mergeCell ref="AL93:AL94"/>
    <mergeCell ref="AK93:AK94"/>
    <mergeCell ref="AG91:AG92"/>
    <mergeCell ref="AE93:AE94"/>
    <mergeCell ref="AF93:AF94"/>
    <mergeCell ref="AG93:AG94"/>
    <mergeCell ref="AH93:AH94"/>
    <mergeCell ref="AI93:AI94"/>
    <mergeCell ref="AJ93:AJ94"/>
    <mergeCell ref="AP91:AP92"/>
    <mergeCell ref="AF91:AF92"/>
    <mergeCell ref="AH91:AH92"/>
    <mergeCell ref="AI91:AI92"/>
    <mergeCell ref="AJ91:AJ92"/>
    <mergeCell ref="AL91:AL92"/>
    <mergeCell ref="AM91:AM92"/>
    <mergeCell ref="AQ54:AQ57"/>
    <mergeCell ref="AQ58:AQ65"/>
    <mergeCell ref="Y69:Y72"/>
    <mergeCell ref="Z69:Z72"/>
    <mergeCell ref="AE69:AE72"/>
    <mergeCell ref="AF69:AF72"/>
    <mergeCell ref="AK69:AK72"/>
    <mergeCell ref="AL69:AL72"/>
    <mergeCell ref="AQ66:AQ67"/>
    <mergeCell ref="AF62:AF63"/>
    <mergeCell ref="AG62:AG63"/>
    <mergeCell ref="AJ62:AJ63"/>
    <mergeCell ref="AK62:AK63"/>
    <mergeCell ref="AL60:AL61"/>
    <mergeCell ref="AM60:AM61"/>
    <mergeCell ref="AP60:AP61"/>
    <mergeCell ref="AL62:AL63"/>
    <mergeCell ref="AM62:AM63"/>
    <mergeCell ref="AP62:AP63"/>
    <mergeCell ref="AC60:AC65"/>
    <mergeCell ref="AD60:AD65"/>
    <mergeCell ref="AE60:AE61"/>
    <mergeCell ref="AF60:AF61"/>
    <mergeCell ref="AG60:AG61"/>
    <mergeCell ref="AG58:AG59"/>
    <mergeCell ref="AJ58:AJ59"/>
    <mergeCell ref="AK58:AK59"/>
    <mergeCell ref="AL58:AL59"/>
    <mergeCell ref="AM58:AM59"/>
    <mergeCell ref="AP58:AP59"/>
    <mergeCell ref="Y58:Y59"/>
    <mergeCell ref="Z58:Z59"/>
    <mergeCell ref="AQ155:AQ156"/>
    <mergeCell ref="AA155:AA156"/>
    <mergeCell ref="AD155:AD156"/>
    <mergeCell ref="AG155:AG156"/>
    <mergeCell ref="AJ155:AJ156"/>
    <mergeCell ref="AM155:AM156"/>
    <mergeCell ref="AP155:AP156"/>
    <mergeCell ref="U153:U154"/>
    <mergeCell ref="AA153:AA154"/>
    <mergeCell ref="AG153:AG154"/>
    <mergeCell ref="AM153:AM154"/>
    <mergeCell ref="I155:I156"/>
    <mergeCell ref="L155:L156"/>
    <mergeCell ref="O155:O156"/>
    <mergeCell ref="R155:R156"/>
    <mergeCell ref="U155:U156"/>
    <mergeCell ref="X155:X156"/>
    <mergeCell ref="AQ134:AQ135"/>
    <mergeCell ref="I147:I148"/>
    <mergeCell ref="L147:L148"/>
    <mergeCell ref="O147:O148"/>
    <mergeCell ref="R147:R148"/>
    <mergeCell ref="I153:I154"/>
    <mergeCell ref="O153:O154"/>
    <mergeCell ref="AG149:AG150"/>
    <mergeCell ref="AM149:AM150"/>
    <mergeCell ref="I151:I152"/>
    <mergeCell ref="O151:O152"/>
    <mergeCell ref="U151:U152"/>
    <mergeCell ref="AA151:AA152"/>
    <mergeCell ref="AG151:AG152"/>
    <mergeCell ref="AM151:AM152"/>
    <mergeCell ref="AM147:AM148"/>
    <mergeCell ref="AP147:AP148"/>
    <mergeCell ref="AQ147:AQ148"/>
    <mergeCell ref="I149:I150"/>
    <mergeCell ref="O149:O150"/>
    <mergeCell ref="R149:R150"/>
    <mergeCell ref="U149:U150"/>
    <mergeCell ref="X149:X150"/>
    <mergeCell ref="AA149:AA150"/>
    <mergeCell ref="AD149:AD150"/>
    <mergeCell ref="U147:U148"/>
    <mergeCell ref="X147:X148"/>
    <mergeCell ref="AA147:AA148"/>
    <mergeCell ref="AD147:AD148"/>
    <mergeCell ref="AG147:AG148"/>
    <mergeCell ref="AJ147:AJ148"/>
    <mergeCell ref="AP138:AP139"/>
    <mergeCell ref="A126:A129"/>
    <mergeCell ref="B126:B129"/>
    <mergeCell ref="C126:C129"/>
    <mergeCell ref="D126:D129"/>
    <mergeCell ref="E126:E129"/>
    <mergeCell ref="A130:A131"/>
    <mergeCell ref="B130:B131"/>
    <mergeCell ref="C130:C131"/>
    <mergeCell ref="D130:D131"/>
    <mergeCell ref="E130:E131"/>
    <mergeCell ref="AB130:AB131"/>
    <mergeCell ref="R130:R131"/>
    <mergeCell ref="U134:U135"/>
    <mergeCell ref="X134:X135"/>
    <mergeCell ref="Y134:Y135"/>
    <mergeCell ref="Z134:Z135"/>
    <mergeCell ref="M134:M135"/>
    <mergeCell ref="N134:N135"/>
    <mergeCell ref="O134:O135"/>
    <mergeCell ref="P134:P135"/>
    <mergeCell ref="Q134:Q135"/>
    <mergeCell ref="R134:R135"/>
    <mergeCell ref="G134:G135"/>
    <mergeCell ref="H134:H135"/>
    <mergeCell ref="I134:I135"/>
    <mergeCell ref="J134:J135"/>
    <mergeCell ref="K134:K135"/>
    <mergeCell ref="L134:L135"/>
    <mergeCell ref="G126:G127"/>
    <mergeCell ref="H126:H127"/>
    <mergeCell ref="I126:I127"/>
    <mergeCell ref="J126:J127"/>
    <mergeCell ref="AK122:AK123"/>
    <mergeCell ref="AL122:AL123"/>
    <mergeCell ref="AM122:AM123"/>
    <mergeCell ref="F126:F129"/>
    <mergeCell ref="I130:I131"/>
    <mergeCell ref="J130:J131"/>
    <mergeCell ref="K130:K131"/>
    <mergeCell ref="L130:L131"/>
    <mergeCell ref="M130:M131"/>
    <mergeCell ref="N130:N131"/>
    <mergeCell ref="F130:F131"/>
    <mergeCell ref="G130:G131"/>
    <mergeCell ref="H130:H131"/>
    <mergeCell ref="O130:O131"/>
    <mergeCell ref="P130:P131"/>
    <mergeCell ref="Q130:Q131"/>
    <mergeCell ref="Z128:Z129"/>
    <mergeCell ref="AA128:AA129"/>
    <mergeCell ref="AB128:AB129"/>
    <mergeCell ref="AC128:AC129"/>
    <mergeCell ref="R128:R129"/>
    <mergeCell ref="S128:S129"/>
    <mergeCell ref="T128:T129"/>
    <mergeCell ref="U128:U129"/>
    <mergeCell ref="V128:V129"/>
    <mergeCell ref="W128:W129"/>
    <mergeCell ref="S130:S131"/>
    <mergeCell ref="T130:T131"/>
    <mergeCell ref="AF128:AF129"/>
    <mergeCell ref="AG124:AG125"/>
    <mergeCell ref="AH124:AH125"/>
    <mergeCell ref="AI124:AI125"/>
    <mergeCell ref="B111:B112"/>
    <mergeCell ref="C111:C112"/>
    <mergeCell ref="D111:D112"/>
    <mergeCell ref="E111:E112"/>
    <mergeCell ref="F111:F112"/>
    <mergeCell ref="AG115:AG119"/>
    <mergeCell ref="AH115:AH119"/>
    <mergeCell ref="AI115:AI119"/>
    <mergeCell ref="AJ115:AJ119"/>
    <mergeCell ref="AK115:AK119"/>
    <mergeCell ref="AL115:AL119"/>
    <mergeCell ref="AM115:AM119"/>
    <mergeCell ref="AN115:AN119"/>
    <mergeCell ref="AO115:AO119"/>
    <mergeCell ref="AP115:AP119"/>
    <mergeCell ref="AQ115:AQ119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AQ120:AQ121"/>
    <mergeCell ref="M111:M112"/>
    <mergeCell ref="A109:F109"/>
    <mergeCell ref="A110:AQ110"/>
    <mergeCell ref="AE101:AE102"/>
    <mergeCell ref="AF101:AF102"/>
    <mergeCell ref="AG101:AG102"/>
    <mergeCell ref="AJ101:AJ102"/>
    <mergeCell ref="M103:M104"/>
    <mergeCell ref="N103:N104"/>
    <mergeCell ref="O103:O104"/>
    <mergeCell ref="R103:R104"/>
    <mergeCell ref="U101:U102"/>
    <mergeCell ref="X101:X102"/>
    <mergeCell ref="AM105:AM106"/>
    <mergeCell ref="AN105:AN106"/>
    <mergeCell ref="AO105:AO106"/>
    <mergeCell ref="AP105:AP106"/>
    <mergeCell ref="AQ105:AQ106"/>
    <mergeCell ref="AB103:AB104"/>
    <mergeCell ref="AA103:AA104"/>
    <mergeCell ref="A99:A102"/>
    <mergeCell ref="A103:A104"/>
    <mergeCell ref="S103:S104"/>
    <mergeCell ref="T103:T104"/>
    <mergeCell ref="U103:U104"/>
    <mergeCell ref="V103:V104"/>
    <mergeCell ref="W103:W104"/>
    <mergeCell ref="X103:X104"/>
    <mergeCell ref="L99:L100"/>
    <mergeCell ref="M99:M100"/>
    <mergeCell ref="N99:N100"/>
    <mergeCell ref="X99:X100"/>
    <mergeCell ref="I99:I100"/>
    <mergeCell ref="AQ77:AQ78"/>
    <mergeCell ref="A86:AQ86"/>
    <mergeCell ref="A87:F87"/>
    <mergeCell ref="A90:F90"/>
    <mergeCell ref="AA77:AA78"/>
    <mergeCell ref="AD77:AD78"/>
    <mergeCell ref="AG77:AG78"/>
    <mergeCell ref="AJ77:AJ78"/>
    <mergeCell ref="AM77:AM78"/>
    <mergeCell ref="AP77:AP78"/>
    <mergeCell ref="I77:I78"/>
    <mergeCell ref="L77:L78"/>
    <mergeCell ref="O77:O78"/>
    <mergeCell ref="R77:R78"/>
    <mergeCell ref="U77:U78"/>
    <mergeCell ref="X77:X78"/>
    <mergeCell ref="AM97:AM98"/>
    <mergeCell ref="AP97:AP98"/>
    <mergeCell ref="AK97:AK98"/>
    <mergeCell ref="AL97:AL98"/>
    <mergeCell ref="O93:O94"/>
    <mergeCell ref="P93:P94"/>
    <mergeCell ref="Q93:Q94"/>
    <mergeCell ref="R93:R94"/>
    <mergeCell ref="M95:M96"/>
    <mergeCell ref="N95:N96"/>
    <mergeCell ref="O95:O96"/>
    <mergeCell ref="P95:P96"/>
    <mergeCell ref="Q95:Q96"/>
    <mergeCell ref="R95:R96"/>
    <mergeCell ref="AQ95:AQ96"/>
    <mergeCell ref="AD95:AD96"/>
    <mergeCell ref="L75:L76"/>
    <mergeCell ref="O75:O76"/>
    <mergeCell ref="U75:U76"/>
    <mergeCell ref="AA75:AA76"/>
    <mergeCell ref="AG75:AG76"/>
    <mergeCell ref="AM75:AM76"/>
    <mergeCell ref="I73:I74"/>
    <mergeCell ref="L73:L74"/>
    <mergeCell ref="O73:O74"/>
    <mergeCell ref="U73:U74"/>
    <mergeCell ref="AA73:AA74"/>
    <mergeCell ref="AG73:AG74"/>
    <mergeCell ref="AP69:AP70"/>
    <mergeCell ref="AQ69:AQ70"/>
    <mergeCell ref="I71:I72"/>
    <mergeCell ref="L71:L72"/>
    <mergeCell ref="O71:O72"/>
    <mergeCell ref="R71:R72"/>
    <mergeCell ref="U71:U72"/>
    <mergeCell ref="AA71:AA72"/>
    <mergeCell ref="AG71:AG72"/>
    <mergeCell ref="AM71:AM72"/>
    <mergeCell ref="X69:X70"/>
    <mergeCell ref="AA69:AA70"/>
    <mergeCell ref="AD69:AD70"/>
    <mergeCell ref="AG69:AG70"/>
    <mergeCell ref="AJ69:AJ70"/>
    <mergeCell ref="AM69:AM70"/>
    <mergeCell ref="M69:M72"/>
    <mergeCell ref="N69:N72"/>
    <mergeCell ref="S69:S72"/>
    <mergeCell ref="T69:T72"/>
    <mergeCell ref="A68:D68"/>
    <mergeCell ref="A69:H85"/>
    <mergeCell ref="I69:I70"/>
    <mergeCell ref="L69:L70"/>
    <mergeCell ref="O69:O70"/>
    <mergeCell ref="R69:R70"/>
    <mergeCell ref="U69:U70"/>
    <mergeCell ref="AI66:AI67"/>
    <mergeCell ref="AJ66:AJ67"/>
    <mergeCell ref="AK66:AK67"/>
    <mergeCell ref="AL66:AL67"/>
    <mergeCell ref="AM66:AM67"/>
    <mergeCell ref="AN66:AN67"/>
    <mergeCell ref="AC66:AC67"/>
    <mergeCell ref="AD66:AD67"/>
    <mergeCell ref="AE66:AE67"/>
    <mergeCell ref="AF66:AF67"/>
    <mergeCell ref="AG66:AG67"/>
    <mergeCell ref="AH66:AH67"/>
    <mergeCell ref="U66:U67"/>
    <mergeCell ref="X66:X67"/>
    <mergeCell ref="Y66:Y67"/>
    <mergeCell ref="Z66:Z67"/>
    <mergeCell ref="AA66:AA67"/>
    <mergeCell ref="AB66:AB67"/>
    <mergeCell ref="O66:O67"/>
    <mergeCell ref="P66:P67"/>
    <mergeCell ref="Q66:Q67"/>
    <mergeCell ref="R66:R67"/>
    <mergeCell ref="AM73:AM74"/>
    <mergeCell ref="I75:I76"/>
    <mergeCell ref="S66:S67"/>
    <mergeCell ref="T66:T67"/>
    <mergeCell ref="G66:G67"/>
    <mergeCell ref="H66:H67"/>
    <mergeCell ref="I66:I67"/>
    <mergeCell ref="L66:L67"/>
    <mergeCell ref="M66:M67"/>
    <mergeCell ref="N66:N67"/>
    <mergeCell ref="AL64:AL65"/>
    <mergeCell ref="AM64:AM65"/>
    <mergeCell ref="AP64:AP65"/>
    <mergeCell ref="A66:A67"/>
    <mergeCell ref="B66:B67"/>
    <mergeCell ref="C66:C67"/>
    <mergeCell ref="D66:D67"/>
    <mergeCell ref="E66:E67"/>
    <mergeCell ref="F66:F67"/>
    <mergeCell ref="AF64:AF65"/>
    <mergeCell ref="AG64:AG65"/>
    <mergeCell ref="AH64:AH65"/>
    <mergeCell ref="AI64:AI65"/>
    <mergeCell ref="AJ64:AJ65"/>
    <mergeCell ref="AK64:AK65"/>
    <mergeCell ref="AE64:AE65"/>
    <mergeCell ref="A58:A65"/>
    <mergeCell ref="B58:B65"/>
    <mergeCell ref="C58:C65"/>
    <mergeCell ref="D58:D65"/>
    <mergeCell ref="E58:E65"/>
    <mergeCell ref="F58:F65"/>
    <mergeCell ref="AO66:AO67"/>
    <mergeCell ref="AP66:AP67"/>
    <mergeCell ref="AE62:AE63"/>
    <mergeCell ref="G60:G65"/>
    <mergeCell ref="H60:H65"/>
    <mergeCell ref="I60:I65"/>
    <mergeCell ref="J60:J65"/>
    <mergeCell ref="K60:K65"/>
    <mergeCell ref="L60:L65"/>
    <mergeCell ref="M60:M65"/>
    <mergeCell ref="N60:N65"/>
    <mergeCell ref="O60:O65"/>
    <mergeCell ref="P60:P65"/>
    <mergeCell ref="Q60:Q65"/>
    <mergeCell ref="R60:R65"/>
    <mergeCell ref="S58:S65"/>
    <mergeCell ref="AJ60:AJ61"/>
    <mergeCell ref="AK60:AK61"/>
    <mergeCell ref="I58:I59"/>
    <mergeCell ref="L58:L59"/>
    <mergeCell ref="M58:M59"/>
    <mergeCell ref="N58:N59"/>
    <mergeCell ref="O58:O59"/>
    <mergeCell ref="R58:R59"/>
    <mergeCell ref="G58:G59"/>
    <mergeCell ref="H58:H59"/>
    <mergeCell ref="T58:T65"/>
    <mergeCell ref="U58:U65"/>
    <mergeCell ref="V58:V65"/>
    <mergeCell ref="W58:W65"/>
    <mergeCell ref="X58:X65"/>
    <mergeCell ref="Y60:Y65"/>
    <mergeCell ref="Z60:Z65"/>
    <mergeCell ref="AA60:AA65"/>
    <mergeCell ref="AB60:AB65"/>
    <mergeCell ref="AA58:AA59"/>
    <mergeCell ref="AD58:AD59"/>
    <mergeCell ref="AE58:AE59"/>
    <mergeCell ref="AF58:AF59"/>
    <mergeCell ref="AD56:AD57"/>
    <mergeCell ref="O54:O57"/>
    <mergeCell ref="P54:P57"/>
    <mergeCell ref="Q54:Q57"/>
    <mergeCell ref="R54:R57"/>
    <mergeCell ref="AD54:AD55"/>
    <mergeCell ref="AE54:AE57"/>
    <mergeCell ref="AF54:AF57"/>
    <mergeCell ref="AG54:AG57"/>
    <mergeCell ref="AH54:AH57"/>
    <mergeCell ref="AI54:AI57"/>
    <mergeCell ref="AJ54:AJ57"/>
    <mergeCell ref="AK54:AK57"/>
    <mergeCell ref="AL54:AL57"/>
    <mergeCell ref="AM54:AM57"/>
    <mergeCell ref="AN54:AN57"/>
    <mergeCell ref="AO54:AO57"/>
    <mergeCell ref="AP54:AP57"/>
    <mergeCell ref="J54:J57"/>
    <mergeCell ref="K54:K57"/>
    <mergeCell ref="L54:L57"/>
    <mergeCell ref="S56:S57"/>
    <mergeCell ref="T56:T57"/>
    <mergeCell ref="U56:U57"/>
    <mergeCell ref="V56:V57"/>
    <mergeCell ref="W56:W57"/>
    <mergeCell ref="X56:X57"/>
    <mergeCell ref="Y56:Y57"/>
    <mergeCell ref="Z56:Z57"/>
    <mergeCell ref="AA56:AA57"/>
    <mergeCell ref="U54:U55"/>
    <mergeCell ref="X54:X55"/>
    <mergeCell ref="Y54:Y55"/>
    <mergeCell ref="Z54:Z55"/>
    <mergeCell ref="AA54:AA55"/>
    <mergeCell ref="S54:S55"/>
    <mergeCell ref="T54:T55"/>
    <mergeCell ref="M54:M57"/>
    <mergeCell ref="N54:N57"/>
    <mergeCell ref="AQ52:AQ53"/>
    <mergeCell ref="A54:A57"/>
    <mergeCell ref="B54:B57"/>
    <mergeCell ref="C54:C57"/>
    <mergeCell ref="D54:D57"/>
    <mergeCell ref="E54:E57"/>
    <mergeCell ref="F54:F57"/>
    <mergeCell ref="G54:G57"/>
    <mergeCell ref="H54:H57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P52:P53"/>
    <mergeCell ref="Q52:Q53"/>
    <mergeCell ref="R52:R53"/>
    <mergeCell ref="S52:S53"/>
    <mergeCell ref="I54:I57"/>
    <mergeCell ref="T52:T53"/>
    <mergeCell ref="U52:U53"/>
    <mergeCell ref="J52:J53"/>
    <mergeCell ref="K52:K53"/>
    <mergeCell ref="L52:L53"/>
    <mergeCell ref="M52:M53"/>
    <mergeCell ref="N52:N53"/>
    <mergeCell ref="O52:O53"/>
    <mergeCell ref="A51:AP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P52:AP53"/>
    <mergeCell ref="AA34:AA35"/>
    <mergeCell ref="AG34:AG35"/>
    <mergeCell ref="AM34:AM35"/>
    <mergeCell ref="AA42:AA43"/>
    <mergeCell ref="AD42:AD43"/>
    <mergeCell ref="AG42:AG43"/>
    <mergeCell ref="AJ42:AJ43"/>
    <mergeCell ref="AM42:AM43"/>
    <mergeCell ref="AP42:AP43"/>
    <mergeCell ref="I42:I43"/>
    <mergeCell ref="L42:L43"/>
    <mergeCell ref="O42:O43"/>
    <mergeCell ref="R42:R43"/>
    <mergeCell ref="U42:U43"/>
    <mergeCell ref="X42:X43"/>
    <mergeCell ref="I40:I41"/>
    <mergeCell ref="O40:O41"/>
    <mergeCell ref="U40:U41"/>
    <mergeCell ref="AA40:AA41"/>
    <mergeCell ref="AG40:AG41"/>
    <mergeCell ref="AM40:AM41"/>
    <mergeCell ref="L19:L20"/>
    <mergeCell ref="O19:O20"/>
    <mergeCell ref="R19:R20"/>
    <mergeCell ref="U19:U20"/>
    <mergeCell ref="X19:X20"/>
    <mergeCell ref="AG15:AG16"/>
    <mergeCell ref="AM15:AM16"/>
    <mergeCell ref="I17:I18"/>
    <mergeCell ref="O17:O18"/>
    <mergeCell ref="U17:U18"/>
    <mergeCell ref="AA17:AA18"/>
    <mergeCell ref="AG17:AG18"/>
    <mergeCell ref="AM17:AM18"/>
    <mergeCell ref="I38:I39"/>
    <mergeCell ref="O38:O39"/>
    <mergeCell ref="U38:U39"/>
    <mergeCell ref="AA38:AA39"/>
    <mergeCell ref="AG38:AG39"/>
    <mergeCell ref="AM38:AM39"/>
    <mergeCell ref="I36:I37"/>
    <mergeCell ref="O36:O37"/>
    <mergeCell ref="U36:U37"/>
    <mergeCell ref="AA36:AA37"/>
    <mergeCell ref="AG36:AG37"/>
    <mergeCell ref="AM36:AM37"/>
    <mergeCell ref="A28:AQ28"/>
    <mergeCell ref="A29:AP29"/>
    <mergeCell ref="A33:D33"/>
    <mergeCell ref="A34:H50"/>
    <mergeCell ref="I34:I35"/>
    <mergeCell ref="O34:O35"/>
    <mergeCell ref="U34:U35"/>
    <mergeCell ref="AQ2:AQ4"/>
    <mergeCell ref="G3:H3"/>
    <mergeCell ref="I3:I4"/>
    <mergeCell ref="J3:K3"/>
    <mergeCell ref="M3:N3"/>
    <mergeCell ref="O3:O4"/>
    <mergeCell ref="P3:Q3"/>
    <mergeCell ref="S3:T3"/>
    <mergeCell ref="AM11:AM12"/>
    <mergeCell ref="I13:I14"/>
    <mergeCell ref="O13:O14"/>
    <mergeCell ref="U13:U14"/>
    <mergeCell ref="AA13:AA14"/>
    <mergeCell ref="AG13:AG14"/>
    <mergeCell ref="AM13:AM14"/>
    <mergeCell ref="A11:H27"/>
    <mergeCell ref="I11:I12"/>
    <mergeCell ref="O11:O12"/>
    <mergeCell ref="U11:U12"/>
    <mergeCell ref="AA11:AA12"/>
    <mergeCell ref="AG11:AG12"/>
    <mergeCell ref="I15:I16"/>
    <mergeCell ref="O15:O16"/>
    <mergeCell ref="U15:U16"/>
    <mergeCell ref="AA15:AA16"/>
    <mergeCell ref="AA19:AA20"/>
    <mergeCell ref="AD19:AD20"/>
    <mergeCell ref="AG19:AG20"/>
    <mergeCell ref="AJ19:AJ20"/>
    <mergeCell ref="AM19:AM20"/>
    <mergeCell ref="AP19:AP20"/>
    <mergeCell ref="I19:I20"/>
    <mergeCell ref="A1:AP1"/>
    <mergeCell ref="A2:A4"/>
    <mergeCell ref="B2:B4"/>
    <mergeCell ref="C2:C4"/>
    <mergeCell ref="D2:D4"/>
    <mergeCell ref="E2:F3"/>
    <mergeCell ref="G2:L2"/>
    <mergeCell ref="M2:R2"/>
    <mergeCell ref="S2:X2"/>
    <mergeCell ref="Y2:AD2"/>
    <mergeCell ref="AG3:AG4"/>
    <mergeCell ref="AH3:AI3"/>
    <mergeCell ref="AK3:AL3"/>
    <mergeCell ref="AM3:AM4"/>
    <mergeCell ref="AN3:AO3"/>
    <mergeCell ref="A10:D10"/>
    <mergeCell ref="U3:U4"/>
    <mergeCell ref="V3:W3"/>
    <mergeCell ref="Y3:Z3"/>
    <mergeCell ref="AA3:AA4"/>
    <mergeCell ref="AB3:AC3"/>
    <mergeCell ref="AE3:AF3"/>
    <mergeCell ref="AE2:AJ2"/>
    <mergeCell ref="AK2:AP2"/>
    <mergeCell ref="G93:G94"/>
    <mergeCell ref="H93:H94"/>
    <mergeCell ref="I93:I94"/>
    <mergeCell ref="L93:L94"/>
    <mergeCell ref="X91:X92"/>
    <mergeCell ref="Y91:Y92"/>
    <mergeCell ref="Z91:Z92"/>
    <mergeCell ref="AA91:AA92"/>
    <mergeCell ref="AD91:AD92"/>
    <mergeCell ref="AK91:AK92"/>
    <mergeCell ref="N91:N92"/>
    <mergeCell ref="O91:O92"/>
    <mergeCell ref="R91:R92"/>
    <mergeCell ref="S91:S92"/>
    <mergeCell ref="T91:T92"/>
    <mergeCell ref="U91:U92"/>
    <mergeCell ref="AD93:AD94"/>
    <mergeCell ref="Y93:Y94"/>
    <mergeCell ref="T93:T94"/>
    <mergeCell ref="M93:M94"/>
    <mergeCell ref="N93:N94"/>
    <mergeCell ref="S93:S94"/>
    <mergeCell ref="Z93:Z94"/>
    <mergeCell ref="AA93:AA94"/>
    <mergeCell ref="AB93:AB94"/>
    <mergeCell ref="AC93:AC94"/>
    <mergeCell ref="AE91:AE92"/>
    <mergeCell ref="A97:A98"/>
    <mergeCell ref="B97:B98"/>
    <mergeCell ref="C97:C98"/>
    <mergeCell ref="D97:D98"/>
    <mergeCell ref="E97:E98"/>
    <mergeCell ref="F97:F98"/>
    <mergeCell ref="A95:A96"/>
    <mergeCell ref="B95:B96"/>
    <mergeCell ref="C95:C96"/>
    <mergeCell ref="D95:D96"/>
    <mergeCell ref="E95:E96"/>
    <mergeCell ref="F95:F96"/>
    <mergeCell ref="A105:A106"/>
    <mergeCell ref="A107:A108"/>
    <mergeCell ref="F91:F94"/>
    <mergeCell ref="G91:G92"/>
    <mergeCell ref="H91:H92"/>
    <mergeCell ref="A91:A94"/>
    <mergeCell ref="B91:B94"/>
    <mergeCell ref="C91:C94"/>
    <mergeCell ref="D91:D94"/>
    <mergeCell ref="E91:E94"/>
    <mergeCell ref="B99:B102"/>
    <mergeCell ref="C99:C102"/>
    <mergeCell ref="D99:D102"/>
    <mergeCell ref="E99:E102"/>
    <mergeCell ref="F99:F102"/>
    <mergeCell ref="G97:G98"/>
    <mergeCell ref="H97:H98"/>
    <mergeCell ref="G101:G102"/>
    <mergeCell ref="G99:G100"/>
    <mergeCell ref="H99:H100"/>
    <mergeCell ref="I97:I98"/>
    <mergeCell ref="L97:L98"/>
    <mergeCell ref="S97:S98"/>
    <mergeCell ref="T97:T98"/>
    <mergeCell ref="G95:G96"/>
    <mergeCell ref="H95:H96"/>
    <mergeCell ref="I95:I96"/>
    <mergeCell ref="L95:L96"/>
    <mergeCell ref="I91:I92"/>
    <mergeCell ref="L91:L92"/>
    <mergeCell ref="M91:M92"/>
    <mergeCell ref="AF97:AF98"/>
    <mergeCell ref="AG97:AG98"/>
    <mergeCell ref="AK101:AK102"/>
    <mergeCell ref="H101:H102"/>
    <mergeCell ref="I101:I102"/>
    <mergeCell ref="J101:J102"/>
    <mergeCell ref="K101:K102"/>
    <mergeCell ref="L101:L102"/>
    <mergeCell ref="AH99:AH100"/>
    <mergeCell ref="AI99:AI100"/>
    <mergeCell ref="AH101:AH102"/>
    <mergeCell ref="AI101:AI102"/>
    <mergeCell ref="AD97:AD98"/>
    <mergeCell ref="V101:V102"/>
    <mergeCell ref="W101:W102"/>
    <mergeCell ref="S101:S102"/>
    <mergeCell ref="T101:T102"/>
    <mergeCell ref="AJ97:AJ98"/>
    <mergeCell ref="AE99:AE100"/>
    <mergeCell ref="AF99:AF100"/>
    <mergeCell ref="M97:M98"/>
    <mergeCell ref="N97:N98"/>
    <mergeCell ref="O97:O98"/>
    <mergeCell ref="P97:P98"/>
    <mergeCell ref="Q97:Q98"/>
    <mergeCell ref="R97:R98"/>
    <mergeCell ref="B103:B104"/>
    <mergeCell ref="C103:C104"/>
    <mergeCell ref="D103:D104"/>
    <mergeCell ref="E103:E104"/>
    <mergeCell ref="F103:F104"/>
    <mergeCell ref="AE103:AE104"/>
    <mergeCell ref="AM99:AM100"/>
    <mergeCell ref="AP99:AP100"/>
    <mergeCell ref="M101:M102"/>
    <mergeCell ref="N101:N102"/>
    <mergeCell ref="O101:O102"/>
    <mergeCell ref="R101:R102"/>
    <mergeCell ref="Y101:Y102"/>
    <mergeCell ref="Z101:Z102"/>
    <mergeCell ref="AA101:AA102"/>
    <mergeCell ref="AD101:AD102"/>
    <mergeCell ref="Y99:Y100"/>
    <mergeCell ref="Z99:Z100"/>
    <mergeCell ref="AA99:AA100"/>
    <mergeCell ref="AD99:AD100"/>
    <mergeCell ref="AK99:AK100"/>
    <mergeCell ref="AL99:AL100"/>
    <mergeCell ref="O99:O100"/>
    <mergeCell ref="R99:R100"/>
    <mergeCell ref="S99:S100"/>
    <mergeCell ref="T99:T100"/>
    <mergeCell ref="U99:U100"/>
    <mergeCell ref="B107:B108"/>
    <mergeCell ref="C107:C108"/>
    <mergeCell ref="D107:D108"/>
    <mergeCell ref="E107:E108"/>
    <mergeCell ref="F107:F108"/>
    <mergeCell ref="AE107:AE108"/>
    <mergeCell ref="AF107:AF108"/>
    <mergeCell ref="AG107:AG108"/>
    <mergeCell ref="AF103:AF104"/>
    <mergeCell ref="AG103:AG104"/>
    <mergeCell ref="AJ103:AJ104"/>
    <mergeCell ref="B105:B106"/>
    <mergeCell ref="C105:C106"/>
    <mergeCell ref="D105:D106"/>
    <mergeCell ref="E105:E106"/>
    <mergeCell ref="F105:F106"/>
    <mergeCell ref="AE105:AE106"/>
    <mergeCell ref="AF105:AF106"/>
    <mergeCell ref="AJ107:AJ108"/>
    <mergeCell ref="Z105:Z106"/>
    <mergeCell ref="AB105:AB106"/>
    <mergeCell ref="AC105:AC106"/>
    <mergeCell ref="AD105:AD106"/>
    <mergeCell ref="Z107:Z108"/>
    <mergeCell ref="AA107:AA108"/>
    <mergeCell ref="AB107:AB108"/>
    <mergeCell ref="AC107:AC108"/>
    <mergeCell ref="AD107:AD108"/>
    <mergeCell ref="Y105:Y106"/>
    <mergeCell ref="Y107:Y108"/>
    <mergeCell ref="M105:M106"/>
    <mergeCell ref="M107:M108"/>
    <mergeCell ref="AN97:AN98"/>
    <mergeCell ref="AO97:AO98"/>
    <mergeCell ref="AK103:AK104"/>
    <mergeCell ref="AL103:AL104"/>
    <mergeCell ref="AM103:AM104"/>
    <mergeCell ref="AN103:AN104"/>
    <mergeCell ref="AO103:AO104"/>
    <mergeCell ref="AP103:AP104"/>
    <mergeCell ref="AK105:AK106"/>
    <mergeCell ref="AL105:AL106"/>
    <mergeCell ref="AK107:AK108"/>
    <mergeCell ref="AL107:AL108"/>
    <mergeCell ref="AM107:AM108"/>
    <mergeCell ref="AN107:AN108"/>
    <mergeCell ref="AO107:AO108"/>
    <mergeCell ref="AP107:AP108"/>
    <mergeCell ref="AL101:AL102"/>
    <mergeCell ref="AM101:AM102"/>
    <mergeCell ref="AP101:AP102"/>
    <mergeCell ref="AQ99:AQ100"/>
    <mergeCell ref="AQ97:AQ98"/>
    <mergeCell ref="S105:S106"/>
    <mergeCell ref="T105:T106"/>
    <mergeCell ref="U105:U106"/>
    <mergeCell ref="V105:V106"/>
    <mergeCell ref="W105:W106"/>
    <mergeCell ref="X105:X106"/>
    <mergeCell ref="S107:S108"/>
    <mergeCell ref="T107:T108"/>
    <mergeCell ref="U107:U108"/>
    <mergeCell ref="V107:V108"/>
    <mergeCell ref="W107:W108"/>
    <mergeCell ref="X107:X108"/>
    <mergeCell ref="G103:G104"/>
    <mergeCell ref="G105:G106"/>
    <mergeCell ref="G107:G108"/>
    <mergeCell ref="H103:H104"/>
    <mergeCell ref="H105:H106"/>
    <mergeCell ref="H107:H108"/>
    <mergeCell ref="I103:I104"/>
    <mergeCell ref="I105:I106"/>
    <mergeCell ref="I107:I108"/>
    <mergeCell ref="J103:J104"/>
    <mergeCell ref="J105:J106"/>
    <mergeCell ref="J107:J108"/>
    <mergeCell ref="K103:K104"/>
    <mergeCell ref="K105:K106"/>
    <mergeCell ref="K107:K108"/>
    <mergeCell ref="L103:L104"/>
    <mergeCell ref="L105:L106"/>
    <mergeCell ref="L107:L108"/>
    <mergeCell ref="N107:N108"/>
    <mergeCell ref="N105:N106"/>
    <mergeCell ref="P103:P104"/>
    <mergeCell ref="Q103:Q104"/>
    <mergeCell ref="R105:R106"/>
    <mergeCell ref="Q105:Q106"/>
    <mergeCell ref="P105:P106"/>
    <mergeCell ref="O105:O106"/>
    <mergeCell ref="O107:O108"/>
    <mergeCell ref="P107:P108"/>
    <mergeCell ref="Q107:Q108"/>
    <mergeCell ref="R107:R108"/>
    <mergeCell ref="N111:N112"/>
    <mergeCell ref="O111:O112"/>
    <mergeCell ref="P111:P112"/>
    <mergeCell ref="Q111:Q112"/>
    <mergeCell ref="R111:R112"/>
    <mergeCell ref="A113:A119"/>
    <mergeCell ref="B113:B119"/>
    <mergeCell ref="C113:C119"/>
    <mergeCell ref="D113:D119"/>
    <mergeCell ref="E113:E119"/>
    <mergeCell ref="F113:F119"/>
    <mergeCell ref="G111:G112"/>
    <mergeCell ref="AJ111:AJ112"/>
    <mergeCell ref="AK111:AK112"/>
    <mergeCell ref="AL111:AL112"/>
    <mergeCell ref="AM111:AM112"/>
    <mergeCell ref="AP111:AP112"/>
    <mergeCell ref="AQ111:AQ112"/>
    <mergeCell ref="Z111:Z112"/>
    <mergeCell ref="AA111:AA112"/>
    <mergeCell ref="AD111:AD112"/>
    <mergeCell ref="AE111:AE112"/>
    <mergeCell ref="AF111:AF112"/>
    <mergeCell ref="AG111:AG112"/>
    <mergeCell ref="T111:T112"/>
    <mergeCell ref="U111:U112"/>
    <mergeCell ref="V111:V112"/>
    <mergeCell ref="W111:W112"/>
    <mergeCell ref="X111:X112"/>
    <mergeCell ref="Y111:Y112"/>
    <mergeCell ref="S111:S112"/>
    <mergeCell ref="H111:H112"/>
    <mergeCell ref="I111:I112"/>
    <mergeCell ref="J111:J112"/>
    <mergeCell ref="K111:K112"/>
    <mergeCell ref="L111:L112"/>
    <mergeCell ref="A111:A112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AK113:AK114"/>
    <mergeCell ref="AL113:AL114"/>
    <mergeCell ref="AM113:AM114"/>
    <mergeCell ref="AN113:AN114"/>
    <mergeCell ref="AO113:AO114"/>
    <mergeCell ref="AP113:AP114"/>
    <mergeCell ref="AA113:AA114"/>
    <mergeCell ref="AD113:AD114"/>
    <mergeCell ref="AE113:AE114"/>
    <mergeCell ref="AF113:AF114"/>
    <mergeCell ref="AG113:AG114"/>
    <mergeCell ref="AJ113:AJ114"/>
    <mergeCell ref="S113:S114"/>
    <mergeCell ref="T113:T114"/>
    <mergeCell ref="AP120:AP121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122:A125"/>
    <mergeCell ref="B122:B125"/>
    <mergeCell ref="C122:C125"/>
    <mergeCell ref="D122:D125"/>
    <mergeCell ref="E122:E125"/>
    <mergeCell ref="F122:F125"/>
    <mergeCell ref="G122:G123"/>
    <mergeCell ref="H122:H123"/>
    <mergeCell ref="AH120:AH121"/>
    <mergeCell ref="AI120:AI121"/>
    <mergeCell ref="AJ120:AJ121"/>
    <mergeCell ref="AK120:AK121"/>
    <mergeCell ref="AL120:AL121"/>
    <mergeCell ref="AM120:AM121"/>
    <mergeCell ref="AB120:AB121"/>
    <mergeCell ref="AC120:AC121"/>
    <mergeCell ref="AD120:AD121"/>
    <mergeCell ref="AE120:AE121"/>
    <mergeCell ref="AF120:AF121"/>
    <mergeCell ref="AG120:AG121"/>
    <mergeCell ref="V120:V121"/>
    <mergeCell ref="W120:W121"/>
    <mergeCell ref="X120:X121"/>
    <mergeCell ref="Y120:Y121"/>
    <mergeCell ref="Z120:Z121"/>
    <mergeCell ref="AA120:AA121"/>
    <mergeCell ref="P120:P121"/>
    <mergeCell ref="Q120:Q121"/>
    <mergeCell ref="R120:R121"/>
    <mergeCell ref="S120:S121"/>
    <mergeCell ref="N124:N125"/>
    <mergeCell ref="O124:O125"/>
    <mergeCell ref="AP122:AP123"/>
    <mergeCell ref="AQ122:AQ123"/>
    <mergeCell ref="G124:G125"/>
    <mergeCell ref="H124:H125"/>
    <mergeCell ref="I124:I125"/>
    <mergeCell ref="J124:J125"/>
    <mergeCell ref="K124:K125"/>
    <mergeCell ref="AA122:AA123"/>
    <mergeCell ref="AD122:AD123"/>
    <mergeCell ref="AE122:AE123"/>
    <mergeCell ref="AF122:AF123"/>
    <mergeCell ref="AG122:AG123"/>
    <mergeCell ref="AJ122:AJ123"/>
    <mergeCell ref="S122:S123"/>
    <mergeCell ref="T122:T123"/>
    <mergeCell ref="U122:U123"/>
    <mergeCell ref="X122:X123"/>
    <mergeCell ref="Y122:Y123"/>
    <mergeCell ref="Z122:Z123"/>
    <mergeCell ref="I122:I123"/>
    <mergeCell ref="L122:L123"/>
    <mergeCell ref="M122:M123"/>
    <mergeCell ref="N122:N123"/>
    <mergeCell ref="O122:O123"/>
    <mergeCell ref="R122:R123"/>
    <mergeCell ref="AL124:AL125"/>
    <mergeCell ref="AM124:AM125"/>
    <mergeCell ref="AN124:AN125"/>
    <mergeCell ref="AO124:AO125"/>
    <mergeCell ref="AP124:AP125"/>
    <mergeCell ref="AQ124:AQ125"/>
    <mergeCell ref="AF124:AF125"/>
    <mergeCell ref="AJ124:AJ125"/>
    <mergeCell ref="AK124:AK125"/>
    <mergeCell ref="Z124:Z125"/>
    <mergeCell ref="AA124:AA125"/>
    <mergeCell ref="AB124:AB125"/>
    <mergeCell ref="AC124:AC125"/>
    <mergeCell ref="AD124:AD125"/>
    <mergeCell ref="AE124:AE125"/>
    <mergeCell ref="R124:R125"/>
    <mergeCell ref="S124:S125"/>
    <mergeCell ref="T124:T125"/>
    <mergeCell ref="U124:U125"/>
    <mergeCell ref="X124:X125"/>
    <mergeCell ref="Y124:Y125"/>
    <mergeCell ref="L124:L125"/>
    <mergeCell ref="M124:M125"/>
    <mergeCell ref="U126:U127"/>
    <mergeCell ref="X126:X127"/>
    <mergeCell ref="Y126:Y127"/>
    <mergeCell ref="Z126:Z127"/>
    <mergeCell ref="AA126:AA127"/>
    <mergeCell ref="AB126:AB127"/>
    <mergeCell ref="M126:M127"/>
    <mergeCell ref="N126:N127"/>
    <mergeCell ref="O126:O127"/>
    <mergeCell ref="R126:R127"/>
    <mergeCell ref="S126:S127"/>
    <mergeCell ref="T126:T127"/>
    <mergeCell ref="K126:K127"/>
    <mergeCell ref="L126:L127"/>
    <mergeCell ref="P124:P125"/>
    <mergeCell ref="Q124:Q125"/>
    <mergeCell ref="AQ126:AQ127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AK126:AK127"/>
    <mergeCell ref="AL126:AL127"/>
    <mergeCell ref="AM126:AM127"/>
    <mergeCell ref="AN126:AN127"/>
    <mergeCell ref="AO126:AO127"/>
    <mergeCell ref="AP126:AP127"/>
    <mergeCell ref="AC126:AC127"/>
    <mergeCell ref="AD126:AD127"/>
    <mergeCell ref="AE126:AE127"/>
    <mergeCell ref="AF126:AF127"/>
    <mergeCell ref="AG126:AG127"/>
    <mergeCell ref="AJ126:AJ127"/>
    <mergeCell ref="AP128:AP129"/>
    <mergeCell ref="AQ128:AQ129"/>
    <mergeCell ref="AJ128:AJ129"/>
    <mergeCell ref="AK128:AK129"/>
    <mergeCell ref="AL128:AL129"/>
    <mergeCell ref="AM128:AM129"/>
    <mergeCell ref="AN128:AN129"/>
    <mergeCell ref="AO128:AO129"/>
    <mergeCell ref="AD128:AD129"/>
    <mergeCell ref="AE128:AE129"/>
    <mergeCell ref="AG128:AG129"/>
    <mergeCell ref="AH128:AH129"/>
    <mergeCell ref="AI128:AI129"/>
    <mergeCell ref="X128:X129"/>
    <mergeCell ref="Y128:Y129"/>
    <mergeCell ref="AO130:AO131"/>
    <mergeCell ref="AP130:AP131"/>
    <mergeCell ref="AQ130:AQ131"/>
    <mergeCell ref="A132:A133"/>
    <mergeCell ref="B132:B133"/>
    <mergeCell ref="C132:C133"/>
    <mergeCell ref="D132:D133"/>
    <mergeCell ref="E132:E133"/>
    <mergeCell ref="F132:F133"/>
    <mergeCell ref="G132:G133"/>
    <mergeCell ref="AI130:AI131"/>
    <mergeCell ref="AJ130:AJ131"/>
    <mergeCell ref="AK130:AK131"/>
    <mergeCell ref="AL130:AL131"/>
    <mergeCell ref="AM130:AM131"/>
    <mergeCell ref="AN130:AN131"/>
    <mergeCell ref="AC130:AC131"/>
    <mergeCell ref="AD130:AD131"/>
    <mergeCell ref="AE130:AE131"/>
    <mergeCell ref="AF130:AF131"/>
    <mergeCell ref="AG130:AG131"/>
    <mergeCell ref="AH130:AH131"/>
    <mergeCell ref="U130:U131"/>
    <mergeCell ref="X130:X131"/>
    <mergeCell ref="Y130:Y131"/>
    <mergeCell ref="Z130:Z131"/>
    <mergeCell ref="AA130:AA131"/>
    <mergeCell ref="AO132:AO133"/>
    <mergeCell ref="AP132:AP133"/>
    <mergeCell ref="AQ132:AQ133"/>
    <mergeCell ref="A134:A135"/>
    <mergeCell ref="B134:B135"/>
    <mergeCell ref="C134:C135"/>
    <mergeCell ref="D134:D135"/>
    <mergeCell ref="E134:E135"/>
    <mergeCell ref="F134:F135"/>
    <mergeCell ref="AH132:AH133"/>
    <mergeCell ref="AI132:AI133"/>
    <mergeCell ref="AJ132:AJ133"/>
    <mergeCell ref="AK132:AK133"/>
    <mergeCell ref="AL132:AL133"/>
    <mergeCell ref="AM132:AM133"/>
    <mergeCell ref="AB132:AB133"/>
    <mergeCell ref="AC132:AC133"/>
    <mergeCell ref="AD132:AD133"/>
    <mergeCell ref="AE132:AE133"/>
    <mergeCell ref="AF132:AF133"/>
    <mergeCell ref="AG132:AG133"/>
    <mergeCell ref="T132:T133"/>
    <mergeCell ref="U132:U133"/>
    <mergeCell ref="X132:X133"/>
    <mergeCell ref="Y132:Y133"/>
    <mergeCell ref="Z132:Z133"/>
    <mergeCell ref="AA132:AA133"/>
    <mergeCell ref="N132:N133"/>
    <mergeCell ref="O132:O133"/>
    <mergeCell ref="P132:P133"/>
    <mergeCell ref="Q132:Q133"/>
    <mergeCell ref="R132:R133"/>
    <mergeCell ref="AN132:AN133"/>
    <mergeCell ref="S132:S133"/>
    <mergeCell ref="H132:H133"/>
    <mergeCell ref="I132:I133"/>
    <mergeCell ref="J132:J133"/>
    <mergeCell ref="K132:K133"/>
    <mergeCell ref="L132:L133"/>
    <mergeCell ref="M132:M133"/>
    <mergeCell ref="P136:P137"/>
    <mergeCell ref="Q136:Q137"/>
    <mergeCell ref="F136:F137"/>
    <mergeCell ref="G136:G137"/>
    <mergeCell ref="H136:H137"/>
    <mergeCell ref="I136:I137"/>
    <mergeCell ref="J136:J137"/>
    <mergeCell ref="K136:K137"/>
    <mergeCell ref="AM134:AM135"/>
    <mergeCell ref="AN134:AN135"/>
    <mergeCell ref="AN136:AN137"/>
    <mergeCell ref="L136:L137"/>
    <mergeCell ref="M136:M137"/>
    <mergeCell ref="N136:N137"/>
    <mergeCell ref="O136:O137"/>
    <mergeCell ref="A136:A137"/>
    <mergeCell ref="B136:B137"/>
    <mergeCell ref="C136:C137"/>
    <mergeCell ref="D136:D137"/>
    <mergeCell ref="E136:E137"/>
    <mergeCell ref="AG134:AG135"/>
    <mergeCell ref="AH134:AH135"/>
    <mergeCell ref="AI134:AI135"/>
    <mergeCell ref="AJ134:AJ135"/>
    <mergeCell ref="AK134:AK135"/>
    <mergeCell ref="AL134:AL135"/>
    <mergeCell ref="AA134:AA135"/>
    <mergeCell ref="AB134:AB135"/>
    <mergeCell ref="AC134:AC135"/>
    <mergeCell ref="AD134:AD135"/>
    <mergeCell ref="AE134:AE135"/>
    <mergeCell ref="AF134:AF135"/>
    <mergeCell ref="S134:S135"/>
    <mergeCell ref="T134:T135"/>
    <mergeCell ref="V136:V137"/>
    <mergeCell ref="W136:W137"/>
    <mergeCell ref="AO134:AO135"/>
    <mergeCell ref="AP134:AP135"/>
    <mergeCell ref="P138:P139"/>
    <mergeCell ref="Q138:Q139"/>
    <mergeCell ref="R138:R139"/>
    <mergeCell ref="G138:G139"/>
    <mergeCell ref="V140:V141"/>
    <mergeCell ref="AO136:AO137"/>
    <mergeCell ref="AP136:AP137"/>
    <mergeCell ref="AQ136:AQ137"/>
    <mergeCell ref="A138:A139"/>
    <mergeCell ref="B138:B139"/>
    <mergeCell ref="C138:C139"/>
    <mergeCell ref="D138:D139"/>
    <mergeCell ref="E138:E139"/>
    <mergeCell ref="F138:F139"/>
    <mergeCell ref="AF136:AF137"/>
    <mergeCell ref="AG136:AG137"/>
    <mergeCell ref="AJ136:AJ137"/>
    <mergeCell ref="AK136:AK137"/>
    <mergeCell ref="AL136:AL137"/>
    <mergeCell ref="AM136:AM137"/>
    <mergeCell ref="X136:X137"/>
    <mergeCell ref="Y136:Y137"/>
    <mergeCell ref="Z136:Z137"/>
    <mergeCell ref="AA136:AA137"/>
    <mergeCell ref="AD136:AD137"/>
    <mergeCell ref="AE136:AE137"/>
    <mergeCell ref="R136:R137"/>
    <mergeCell ref="S136:S137"/>
    <mergeCell ref="T136:T137"/>
    <mergeCell ref="U136:U137"/>
    <mergeCell ref="AK138:AK139"/>
    <mergeCell ref="AL138:AL139"/>
    <mergeCell ref="AM138:AM139"/>
    <mergeCell ref="H138:H139"/>
    <mergeCell ref="I138:I139"/>
    <mergeCell ref="J138:J139"/>
    <mergeCell ref="K138:K139"/>
    <mergeCell ref="L138:L139"/>
    <mergeCell ref="AQ138:AQ139"/>
    <mergeCell ref="A140:A141"/>
    <mergeCell ref="B140:B141"/>
    <mergeCell ref="C140:C141"/>
    <mergeCell ref="D140:D141"/>
    <mergeCell ref="E140:E141"/>
    <mergeCell ref="AE138:AE139"/>
    <mergeCell ref="AF138:AF139"/>
    <mergeCell ref="AG138:AG139"/>
    <mergeCell ref="AH138:AH139"/>
    <mergeCell ref="AI138:AI139"/>
    <mergeCell ref="AJ138:AJ139"/>
    <mergeCell ref="Y138:Y139"/>
    <mergeCell ref="Z138:Z139"/>
    <mergeCell ref="AA138:AA139"/>
    <mergeCell ref="AB138:AB139"/>
    <mergeCell ref="AC138:AC139"/>
    <mergeCell ref="AD138:AD139"/>
    <mergeCell ref="S138:S139"/>
    <mergeCell ref="T138:T139"/>
    <mergeCell ref="U138:U139"/>
    <mergeCell ref="V138:V139"/>
    <mergeCell ref="W138:W139"/>
    <mergeCell ref="X138:X139"/>
    <mergeCell ref="R140:R141"/>
    <mergeCell ref="S140:S141"/>
    <mergeCell ref="T140:T141"/>
    <mergeCell ref="U140:U141"/>
    <mergeCell ref="W140:W141"/>
    <mergeCell ref="L140:L141"/>
    <mergeCell ref="M140:M141"/>
    <mergeCell ref="N140:N141"/>
    <mergeCell ref="O140:O141"/>
    <mergeCell ref="P140:P141"/>
    <mergeCell ref="Q140:Q141"/>
    <mergeCell ref="F140:F141"/>
    <mergeCell ref="G140:G141"/>
    <mergeCell ref="H140:H141"/>
    <mergeCell ref="I140:I141"/>
    <mergeCell ref="J140:J141"/>
    <mergeCell ref="K140:K141"/>
    <mergeCell ref="AJ140:AJ141"/>
    <mergeCell ref="AK140:AK141"/>
    <mergeCell ref="AL140:AL141"/>
    <mergeCell ref="AM140:AM141"/>
    <mergeCell ref="AP140:AP141"/>
    <mergeCell ref="AQ140:AQ141"/>
    <mergeCell ref="AD140:AD141"/>
    <mergeCell ref="AE140:AE141"/>
    <mergeCell ref="AF140:AF141"/>
    <mergeCell ref="AG140:AG141"/>
    <mergeCell ref="AH140:AH141"/>
    <mergeCell ref="AI140:AI141"/>
    <mergeCell ref="X140:X141"/>
    <mergeCell ref="Y140:Y141"/>
    <mergeCell ref="Z140:Z141"/>
    <mergeCell ref="AA140:AA141"/>
    <mergeCell ref="AB140:AB141"/>
    <mergeCell ref="AC140:AC141"/>
    <mergeCell ref="AK142:AK143"/>
    <mergeCell ref="AL142:AL143"/>
    <mergeCell ref="AM142:AM143"/>
    <mergeCell ref="AP142:AP143"/>
    <mergeCell ref="AQ142:AQ143"/>
    <mergeCell ref="AE142:AE143"/>
    <mergeCell ref="AF142:AF143"/>
    <mergeCell ref="AG142:AG143"/>
    <mergeCell ref="AH142:AH143"/>
    <mergeCell ref="AI142:AI143"/>
    <mergeCell ref="AJ142:AJ143"/>
    <mergeCell ref="Y142:Y143"/>
    <mergeCell ref="Z142:Z143"/>
    <mergeCell ref="AA142:AA143"/>
    <mergeCell ref="AB142:AB143"/>
    <mergeCell ref="AC142:AC143"/>
    <mergeCell ref="AD142:AD143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G142:G143"/>
    <mergeCell ref="H142:H143"/>
    <mergeCell ref="G113:G119"/>
    <mergeCell ref="H113:H119"/>
    <mergeCell ref="I113:I119"/>
    <mergeCell ref="J113:J119"/>
    <mergeCell ref="K113:K119"/>
    <mergeCell ref="L113:L119"/>
    <mergeCell ref="M113:M119"/>
    <mergeCell ref="N113:N119"/>
    <mergeCell ref="O113:O119"/>
    <mergeCell ref="P113:P119"/>
    <mergeCell ref="Q113:Q119"/>
    <mergeCell ref="R113:R119"/>
    <mergeCell ref="S115:S119"/>
    <mergeCell ref="T115:T119"/>
    <mergeCell ref="U115:U119"/>
    <mergeCell ref="V115:V119"/>
    <mergeCell ref="W115:W119"/>
    <mergeCell ref="X115:X119"/>
    <mergeCell ref="S88:S89"/>
    <mergeCell ref="T88:T89"/>
    <mergeCell ref="Y88:Y89"/>
    <mergeCell ref="Z88:Z89"/>
    <mergeCell ref="AE88:AE89"/>
    <mergeCell ref="AF88:AF89"/>
    <mergeCell ref="AK88:AK89"/>
    <mergeCell ref="AL88:AL89"/>
    <mergeCell ref="AP88:AP89"/>
    <mergeCell ref="AJ88:AJ89"/>
    <mergeCell ref="AD88:AD89"/>
    <mergeCell ref="X88:X89"/>
    <mergeCell ref="R88:R89"/>
    <mergeCell ref="L88:L89"/>
    <mergeCell ref="I88:I89"/>
    <mergeCell ref="O88:O89"/>
    <mergeCell ref="U88:U89"/>
    <mergeCell ref="AA88:AA89"/>
    <mergeCell ref="AG88:AG89"/>
    <mergeCell ref="AM88:AM89"/>
    <mergeCell ref="A147:H163"/>
    <mergeCell ref="A146:D146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A88:F89"/>
    <mergeCell ref="G88:G89"/>
    <mergeCell ref="H88:H89"/>
    <mergeCell ref="M88:M89"/>
    <mergeCell ref="N88:N89"/>
    <mergeCell ref="I142:I143"/>
    <mergeCell ref="J142:J143"/>
    <mergeCell ref="K142:K143"/>
    <mergeCell ref="L142:L143"/>
    <mergeCell ref="A142:A143"/>
    <mergeCell ref="B142:B143"/>
    <mergeCell ref="C142:C143"/>
    <mergeCell ref="D142:D143"/>
    <mergeCell ref="E142:E143"/>
    <mergeCell ref="F142:F143"/>
    <mergeCell ref="M138:M139"/>
    <mergeCell ref="N138:N139"/>
    <mergeCell ref="O138:O139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Y144:Y145"/>
    <mergeCell ref="Z144:Z145"/>
    <mergeCell ref="AA144:AA145"/>
    <mergeCell ref="AB144:AB145"/>
    <mergeCell ref="AC144:AC145"/>
    <mergeCell ref="AD144:AD145"/>
    <mergeCell ref="A144:A145"/>
    <mergeCell ref="B144:B145"/>
    <mergeCell ref="C144:C145"/>
  </mergeCells>
  <printOptions horizontalCentered="1"/>
  <pageMargins left="0.43307086614173229" right="3.937007874015748E-2" top="0.62992125984251968" bottom="0.23622047244094491" header="3.937007874015748E-2" footer="3.937007874015748E-2"/>
  <pageSetup paperSize="8" scale="23" firstPageNumber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S487"/>
  <sheetViews>
    <sheetView tabSelected="1" zoomScale="60" zoomScaleNormal="60" workbookViewId="0">
      <selection activeCell="D33" sqref="D33:D41"/>
    </sheetView>
  </sheetViews>
  <sheetFormatPr defaultRowHeight="12.75" x14ac:dyDescent="0.2"/>
  <cols>
    <col min="2" max="2" width="18.7109375" customWidth="1"/>
    <col min="3" max="3" width="44.7109375" customWidth="1"/>
    <col min="5" max="5" width="12.5703125" customWidth="1"/>
    <col min="6" max="6" width="13.28515625" customWidth="1"/>
    <col min="7" max="7" width="13.140625" customWidth="1"/>
    <col min="10" max="10" width="23.85546875" customWidth="1"/>
    <col min="11" max="11" width="14.140625" customWidth="1"/>
    <col min="12" max="12" width="11.42578125" customWidth="1"/>
    <col min="13" max="13" width="12.5703125" bestFit="1" customWidth="1"/>
    <col min="14" max="14" width="13.42578125" customWidth="1"/>
    <col min="16" max="16" width="24.5703125" customWidth="1"/>
    <col min="17" max="17" width="12" bestFit="1" customWidth="1"/>
    <col min="18" max="18" width="11.42578125" customWidth="1"/>
    <col min="19" max="19" width="12.85546875" customWidth="1"/>
    <col min="22" max="22" width="26.42578125" customWidth="1"/>
    <col min="23" max="23" width="12.28515625" customWidth="1"/>
    <col min="24" max="24" width="10.85546875" customWidth="1"/>
    <col min="25" max="25" width="12.5703125" customWidth="1"/>
    <col min="28" max="28" width="23.5703125" customWidth="1"/>
    <col min="29" max="29" width="12" bestFit="1" customWidth="1"/>
    <col min="30" max="30" width="12.5703125" customWidth="1"/>
    <col min="31" max="31" width="12.42578125" customWidth="1"/>
    <col min="34" max="34" width="23.140625" customWidth="1"/>
    <col min="35" max="35" width="12.85546875" bestFit="1" customWidth="1"/>
    <col min="36" max="36" width="11.7109375" customWidth="1"/>
    <col min="37" max="37" width="14.140625" customWidth="1"/>
    <col min="40" max="40" width="24.5703125" customWidth="1"/>
    <col min="41" max="41" width="14.5703125" customWidth="1"/>
    <col min="42" max="42" width="13" customWidth="1"/>
    <col min="43" max="43" width="15.28515625" bestFit="1" customWidth="1"/>
    <col min="44" max="44" width="14.7109375" customWidth="1"/>
    <col min="45" max="45" width="12.28515625" customWidth="1"/>
  </cols>
  <sheetData>
    <row r="1" spans="1:44" ht="21" thickBot="1" x14ac:dyDescent="0.25">
      <c r="A1" s="1536" t="s">
        <v>61</v>
      </c>
      <c r="B1" s="1537"/>
      <c r="C1" s="1537"/>
      <c r="D1" s="1537"/>
      <c r="E1" s="1537"/>
      <c r="F1" s="1537"/>
      <c r="G1" s="1537"/>
      <c r="H1" s="1537"/>
      <c r="I1" s="1537"/>
      <c r="J1" s="1537"/>
      <c r="K1" s="1537"/>
      <c r="L1" s="1537"/>
      <c r="M1" s="1537"/>
      <c r="N1" s="1537"/>
      <c r="O1" s="1537"/>
      <c r="P1" s="1537"/>
      <c r="Q1" s="1537"/>
      <c r="R1" s="1537"/>
      <c r="S1" s="1537"/>
      <c r="T1" s="1537"/>
      <c r="U1" s="1537"/>
      <c r="V1" s="1537"/>
      <c r="W1" s="1537"/>
      <c r="X1" s="1537"/>
      <c r="Y1" s="1537"/>
      <c r="Z1" s="1537"/>
      <c r="AA1" s="1537"/>
      <c r="AB1" s="1537"/>
      <c r="AC1" s="1537"/>
      <c r="AD1" s="1537"/>
      <c r="AE1" s="1537"/>
      <c r="AF1" s="1537"/>
      <c r="AG1" s="1537"/>
      <c r="AH1" s="1537"/>
      <c r="AI1" s="1537"/>
      <c r="AJ1" s="1537"/>
      <c r="AK1" s="1537"/>
      <c r="AL1" s="1537"/>
      <c r="AM1" s="1537"/>
      <c r="AN1" s="1537"/>
      <c r="AO1" s="1537"/>
      <c r="AP1" s="1537"/>
      <c r="AQ1" s="1538"/>
      <c r="AR1" s="293"/>
    </row>
    <row r="2" spans="1:44" ht="15" x14ac:dyDescent="0.2">
      <c r="A2" s="1539" t="s">
        <v>0</v>
      </c>
      <c r="B2" s="1541" t="s">
        <v>62</v>
      </c>
      <c r="C2" s="1543" t="s">
        <v>63</v>
      </c>
      <c r="D2" s="1545" t="s">
        <v>64</v>
      </c>
      <c r="E2" s="1546"/>
      <c r="F2" s="1546"/>
      <c r="G2" s="1547"/>
      <c r="H2" s="1551" t="s">
        <v>4</v>
      </c>
      <c r="I2" s="1543"/>
      <c r="J2" s="1543"/>
      <c r="K2" s="1543"/>
      <c r="L2" s="1543"/>
      <c r="M2" s="1552"/>
      <c r="N2" s="1551" t="s">
        <v>5</v>
      </c>
      <c r="O2" s="1543"/>
      <c r="P2" s="1543"/>
      <c r="Q2" s="1543"/>
      <c r="R2" s="1543"/>
      <c r="S2" s="1552"/>
      <c r="T2" s="1551" t="s">
        <v>6</v>
      </c>
      <c r="U2" s="1543"/>
      <c r="V2" s="1543"/>
      <c r="W2" s="1543"/>
      <c r="X2" s="1543"/>
      <c r="Y2" s="1552"/>
      <c r="Z2" s="1551" t="s">
        <v>7</v>
      </c>
      <c r="AA2" s="1543"/>
      <c r="AB2" s="1543"/>
      <c r="AC2" s="1543"/>
      <c r="AD2" s="1543"/>
      <c r="AE2" s="1552"/>
      <c r="AF2" s="1551" t="s">
        <v>8</v>
      </c>
      <c r="AG2" s="1543"/>
      <c r="AH2" s="1543"/>
      <c r="AI2" s="1543"/>
      <c r="AJ2" s="1543"/>
      <c r="AK2" s="1552"/>
      <c r="AL2" s="1551" t="s">
        <v>9</v>
      </c>
      <c r="AM2" s="1543"/>
      <c r="AN2" s="1543"/>
      <c r="AO2" s="1543"/>
      <c r="AP2" s="1543"/>
      <c r="AQ2" s="1552"/>
      <c r="AR2" s="1559" t="s">
        <v>10</v>
      </c>
    </row>
    <row r="3" spans="1:44" ht="12.75" customHeight="1" x14ac:dyDescent="0.2">
      <c r="A3" s="1540"/>
      <c r="B3" s="1542"/>
      <c r="C3" s="1544"/>
      <c r="D3" s="1548"/>
      <c r="E3" s="1549"/>
      <c r="F3" s="1549"/>
      <c r="G3" s="1550"/>
      <c r="H3" s="1553" t="s">
        <v>11</v>
      </c>
      <c r="I3" s="1544"/>
      <c r="J3" s="1544" t="s">
        <v>12</v>
      </c>
      <c r="K3" s="1544" t="s">
        <v>13</v>
      </c>
      <c r="L3" s="1544"/>
      <c r="M3" s="1554" t="s">
        <v>14</v>
      </c>
      <c r="N3" s="1553" t="s">
        <v>11</v>
      </c>
      <c r="O3" s="1544"/>
      <c r="P3" s="1544" t="s">
        <v>12</v>
      </c>
      <c r="Q3" s="1544" t="s">
        <v>13</v>
      </c>
      <c r="R3" s="1544"/>
      <c r="S3" s="1554" t="s">
        <v>14</v>
      </c>
      <c r="T3" s="1553" t="s">
        <v>11</v>
      </c>
      <c r="U3" s="1544"/>
      <c r="V3" s="1544" t="s">
        <v>12</v>
      </c>
      <c r="W3" s="1544" t="s">
        <v>13</v>
      </c>
      <c r="X3" s="1544"/>
      <c r="Y3" s="1554" t="s">
        <v>14</v>
      </c>
      <c r="Z3" s="1553" t="s">
        <v>11</v>
      </c>
      <c r="AA3" s="1544"/>
      <c r="AB3" s="1544" t="s">
        <v>12</v>
      </c>
      <c r="AC3" s="1544" t="s">
        <v>13</v>
      </c>
      <c r="AD3" s="1544"/>
      <c r="AE3" s="1554" t="s">
        <v>14</v>
      </c>
      <c r="AF3" s="1553" t="s">
        <v>11</v>
      </c>
      <c r="AG3" s="1544"/>
      <c r="AH3" s="1544" t="s">
        <v>12</v>
      </c>
      <c r="AI3" s="1544" t="s">
        <v>13</v>
      </c>
      <c r="AJ3" s="1544"/>
      <c r="AK3" s="1554" t="s">
        <v>14</v>
      </c>
      <c r="AL3" s="1553" t="s">
        <v>11</v>
      </c>
      <c r="AM3" s="1544"/>
      <c r="AN3" s="1544" t="s">
        <v>12</v>
      </c>
      <c r="AO3" s="1544" t="s">
        <v>13</v>
      </c>
      <c r="AP3" s="1544"/>
      <c r="AQ3" s="1554" t="s">
        <v>14</v>
      </c>
      <c r="AR3" s="1560"/>
    </row>
    <row r="4" spans="1:44" ht="15.75" thickBot="1" x14ac:dyDescent="0.25">
      <c r="A4" s="1540"/>
      <c r="B4" s="1542"/>
      <c r="C4" s="1544"/>
      <c r="D4" s="1555" t="s">
        <v>65</v>
      </c>
      <c r="E4" s="1556"/>
      <c r="F4" s="1555" t="s">
        <v>66</v>
      </c>
      <c r="G4" s="1557"/>
      <c r="H4" s="1553"/>
      <c r="I4" s="1544"/>
      <c r="J4" s="1544"/>
      <c r="K4" s="1544"/>
      <c r="L4" s="1544"/>
      <c r="M4" s="1554"/>
      <c r="N4" s="1553"/>
      <c r="O4" s="1544"/>
      <c r="P4" s="1544"/>
      <c r="Q4" s="1544"/>
      <c r="R4" s="1544"/>
      <c r="S4" s="1554"/>
      <c r="T4" s="1553"/>
      <c r="U4" s="1544"/>
      <c r="V4" s="1544"/>
      <c r="W4" s="1544"/>
      <c r="X4" s="1544"/>
      <c r="Y4" s="1554"/>
      <c r="Z4" s="1553"/>
      <c r="AA4" s="1544"/>
      <c r="AB4" s="1544"/>
      <c r="AC4" s="1544"/>
      <c r="AD4" s="1544"/>
      <c r="AE4" s="1554"/>
      <c r="AF4" s="1553"/>
      <c r="AG4" s="1544"/>
      <c r="AH4" s="1544"/>
      <c r="AI4" s="1544"/>
      <c r="AJ4" s="1544"/>
      <c r="AK4" s="1554"/>
      <c r="AL4" s="1553"/>
      <c r="AM4" s="1544"/>
      <c r="AN4" s="1544"/>
      <c r="AO4" s="1544"/>
      <c r="AP4" s="1544"/>
      <c r="AQ4" s="1554"/>
      <c r="AR4" s="1561"/>
    </row>
    <row r="5" spans="1:44" ht="30" x14ac:dyDescent="0.2">
      <c r="A5" s="1540"/>
      <c r="B5" s="1542"/>
      <c r="C5" s="1544"/>
      <c r="D5" s="318" t="s">
        <v>15</v>
      </c>
      <c r="E5" s="318" t="s">
        <v>16</v>
      </c>
      <c r="F5" s="318" t="s">
        <v>15</v>
      </c>
      <c r="G5" s="320" t="s">
        <v>16</v>
      </c>
      <c r="H5" s="319" t="s">
        <v>17</v>
      </c>
      <c r="I5" s="318" t="s">
        <v>18</v>
      </c>
      <c r="J5" s="1544"/>
      <c r="K5" s="318" t="s">
        <v>19</v>
      </c>
      <c r="L5" s="318" t="s">
        <v>20</v>
      </c>
      <c r="M5" s="320" t="s">
        <v>21</v>
      </c>
      <c r="N5" s="319" t="s">
        <v>17</v>
      </c>
      <c r="O5" s="318" t="s">
        <v>18</v>
      </c>
      <c r="P5" s="1544"/>
      <c r="Q5" s="318" t="s">
        <v>19</v>
      </c>
      <c r="R5" s="318" t="s">
        <v>20</v>
      </c>
      <c r="S5" s="320" t="s">
        <v>21</v>
      </c>
      <c r="T5" s="319" t="s">
        <v>17</v>
      </c>
      <c r="U5" s="318" t="s">
        <v>18</v>
      </c>
      <c r="V5" s="1544"/>
      <c r="W5" s="318" t="s">
        <v>19</v>
      </c>
      <c r="X5" s="318" t="s">
        <v>20</v>
      </c>
      <c r="Y5" s="320" t="s">
        <v>21</v>
      </c>
      <c r="Z5" s="319" t="s">
        <v>17</v>
      </c>
      <c r="AA5" s="318" t="s">
        <v>18</v>
      </c>
      <c r="AB5" s="1544"/>
      <c r="AC5" s="318" t="s">
        <v>19</v>
      </c>
      <c r="AD5" s="318" t="s">
        <v>20</v>
      </c>
      <c r="AE5" s="320" t="s">
        <v>21</v>
      </c>
      <c r="AF5" s="319" t="s">
        <v>17</v>
      </c>
      <c r="AG5" s="318" t="s">
        <v>18</v>
      </c>
      <c r="AH5" s="1544"/>
      <c r="AI5" s="318" t="s">
        <v>19</v>
      </c>
      <c r="AJ5" s="318" t="s">
        <v>20</v>
      </c>
      <c r="AK5" s="320" t="s">
        <v>21</v>
      </c>
      <c r="AL5" s="319" t="s">
        <v>17</v>
      </c>
      <c r="AM5" s="318" t="s">
        <v>18</v>
      </c>
      <c r="AN5" s="1544"/>
      <c r="AO5" s="318" t="s">
        <v>19</v>
      </c>
      <c r="AP5" s="318" t="s">
        <v>20</v>
      </c>
      <c r="AQ5" s="320" t="s">
        <v>21</v>
      </c>
      <c r="AR5" s="321">
        <v>43</v>
      </c>
    </row>
    <row r="6" spans="1:44" ht="15.75" thickBot="1" x14ac:dyDescent="0.25">
      <c r="A6" s="364">
        <v>1</v>
      </c>
      <c r="B6" s="365">
        <v>2</v>
      </c>
      <c r="C6" s="360">
        <v>3</v>
      </c>
      <c r="D6" s="323">
        <v>4</v>
      </c>
      <c r="E6" s="323">
        <v>5</v>
      </c>
      <c r="F6" s="324">
        <v>6</v>
      </c>
      <c r="G6" s="327">
        <v>7</v>
      </c>
      <c r="H6" s="322">
        <v>8</v>
      </c>
      <c r="I6" s="323">
        <v>9</v>
      </c>
      <c r="J6" s="324">
        <v>10</v>
      </c>
      <c r="K6" s="323">
        <v>11</v>
      </c>
      <c r="L6" s="323">
        <v>12</v>
      </c>
      <c r="M6" s="325">
        <v>13</v>
      </c>
      <c r="N6" s="326">
        <v>14</v>
      </c>
      <c r="O6" s="323">
        <v>15</v>
      </c>
      <c r="P6" s="324">
        <v>16</v>
      </c>
      <c r="Q6" s="323">
        <v>17</v>
      </c>
      <c r="R6" s="324">
        <v>18</v>
      </c>
      <c r="S6" s="325">
        <v>19</v>
      </c>
      <c r="T6" s="326">
        <v>20</v>
      </c>
      <c r="U6" s="323">
        <v>21</v>
      </c>
      <c r="V6" s="323">
        <v>22</v>
      </c>
      <c r="W6" s="324">
        <v>23</v>
      </c>
      <c r="X6" s="324">
        <v>24</v>
      </c>
      <c r="Y6" s="325">
        <v>25</v>
      </c>
      <c r="Z6" s="322">
        <v>26</v>
      </c>
      <c r="AA6" s="324">
        <v>27</v>
      </c>
      <c r="AB6" s="323">
        <v>28</v>
      </c>
      <c r="AC6" s="324">
        <v>29</v>
      </c>
      <c r="AD6" s="323">
        <v>30</v>
      </c>
      <c r="AE6" s="327">
        <v>31</v>
      </c>
      <c r="AF6" s="322">
        <v>32</v>
      </c>
      <c r="AG6" s="324">
        <v>33</v>
      </c>
      <c r="AH6" s="323">
        <v>34</v>
      </c>
      <c r="AI6" s="323">
        <v>35</v>
      </c>
      <c r="AJ6" s="323">
        <v>36</v>
      </c>
      <c r="AK6" s="327">
        <v>37</v>
      </c>
      <c r="AL6" s="322">
        <v>38</v>
      </c>
      <c r="AM6" s="323">
        <v>39</v>
      </c>
      <c r="AN6" s="324">
        <v>40</v>
      </c>
      <c r="AO6" s="323">
        <v>41</v>
      </c>
      <c r="AP6" s="323">
        <v>42</v>
      </c>
      <c r="AQ6" s="325">
        <v>43</v>
      </c>
      <c r="AR6" s="328"/>
    </row>
    <row r="7" spans="1:44" ht="15" hidden="1" x14ac:dyDescent="0.25">
      <c r="A7" s="1564" t="s">
        <v>23</v>
      </c>
      <c r="B7" s="1565"/>
      <c r="C7" s="1565"/>
      <c r="D7" s="1565"/>
      <c r="E7" s="1565"/>
      <c r="F7" s="1565"/>
      <c r="G7" s="1565"/>
      <c r="H7" s="1565"/>
      <c r="I7" s="1565"/>
      <c r="J7" s="1532" t="s">
        <v>24</v>
      </c>
      <c r="K7" s="329"/>
      <c r="L7" s="329" t="s">
        <v>15</v>
      </c>
      <c r="M7" s="329"/>
      <c r="N7" s="330"/>
      <c r="O7" s="331"/>
      <c r="P7" s="1532" t="s">
        <v>24</v>
      </c>
      <c r="Q7" s="329"/>
      <c r="R7" s="329" t="s">
        <v>15</v>
      </c>
      <c r="S7" s="329"/>
      <c r="T7" s="330"/>
      <c r="U7" s="331"/>
      <c r="V7" s="1532" t="s">
        <v>24</v>
      </c>
      <c r="W7" s="329"/>
      <c r="X7" s="329" t="s">
        <v>15</v>
      </c>
      <c r="Y7" s="329"/>
      <c r="Z7" s="330"/>
      <c r="AA7" s="331"/>
      <c r="AB7" s="1532" t="s">
        <v>24</v>
      </c>
      <c r="AC7" s="329"/>
      <c r="AD7" s="329" t="s">
        <v>15</v>
      </c>
      <c r="AE7" s="329"/>
      <c r="AF7" s="330"/>
      <c r="AG7" s="331"/>
      <c r="AH7" s="1532" t="s">
        <v>24</v>
      </c>
      <c r="AI7" s="332" t="e">
        <v>#REF!</v>
      </c>
      <c r="AJ7" s="329" t="s">
        <v>15</v>
      </c>
      <c r="AK7" s="1562" t="e">
        <v>#REF!</v>
      </c>
      <c r="AL7" s="330"/>
      <c r="AM7" s="331"/>
      <c r="AN7" s="1532" t="s">
        <v>24</v>
      </c>
      <c r="AO7" s="329"/>
      <c r="AP7" s="329" t="s">
        <v>15</v>
      </c>
      <c r="AQ7" s="329"/>
      <c r="AR7" s="333"/>
    </row>
    <row r="8" spans="1:44" ht="15" hidden="1" x14ac:dyDescent="0.25">
      <c r="A8" s="1564"/>
      <c r="B8" s="1565"/>
      <c r="C8" s="1565"/>
      <c r="D8" s="1565"/>
      <c r="E8" s="1565"/>
      <c r="F8" s="1565"/>
      <c r="G8" s="1565"/>
      <c r="H8" s="1565"/>
      <c r="I8" s="1565"/>
      <c r="J8" s="1533"/>
      <c r="K8" s="329"/>
      <c r="L8" s="329" t="s">
        <v>25</v>
      </c>
      <c r="M8" s="329"/>
      <c r="N8" s="294"/>
      <c r="O8" s="334"/>
      <c r="P8" s="1533"/>
      <c r="Q8" s="329"/>
      <c r="R8" s="329" t="s">
        <v>25</v>
      </c>
      <c r="S8" s="329"/>
      <c r="T8" s="294"/>
      <c r="U8" s="334"/>
      <c r="V8" s="1533"/>
      <c r="W8" s="329"/>
      <c r="X8" s="329" t="s">
        <v>25</v>
      </c>
      <c r="Y8" s="329"/>
      <c r="Z8" s="294"/>
      <c r="AA8" s="334"/>
      <c r="AB8" s="1533"/>
      <c r="AC8" s="329"/>
      <c r="AD8" s="329" t="s">
        <v>25</v>
      </c>
      <c r="AE8" s="329"/>
      <c r="AF8" s="294"/>
      <c r="AG8" s="334"/>
      <c r="AH8" s="1533"/>
      <c r="AI8" s="332" t="e">
        <v>#REF!</v>
      </c>
      <c r="AJ8" s="329" t="s">
        <v>25</v>
      </c>
      <c r="AK8" s="1563"/>
      <c r="AL8" s="294"/>
      <c r="AM8" s="334"/>
      <c r="AN8" s="1533"/>
      <c r="AO8" s="329"/>
      <c r="AP8" s="329" t="s">
        <v>25</v>
      </c>
      <c r="AQ8" s="329"/>
      <c r="AR8" s="333"/>
    </row>
    <row r="9" spans="1:44" ht="15" hidden="1" x14ac:dyDescent="0.25">
      <c r="A9" s="1564"/>
      <c r="B9" s="1565"/>
      <c r="C9" s="1565"/>
      <c r="D9" s="1565"/>
      <c r="E9" s="1565"/>
      <c r="F9" s="1565"/>
      <c r="G9" s="1565"/>
      <c r="H9" s="1565"/>
      <c r="I9" s="1565"/>
      <c r="J9" s="1532" t="s">
        <v>26</v>
      </c>
      <c r="K9" s="329"/>
      <c r="L9" s="329" t="s">
        <v>15</v>
      </c>
      <c r="M9" s="329"/>
      <c r="N9" s="294"/>
      <c r="O9" s="334"/>
      <c r="P9" s="1532" t="s">
        <v>26</v>
      </c>
      <c r="Q9" s="329"/>
      <c r="R9" s="329" t="s">
        <v>15</v>
      </c>
      <c r="S9" s="329"/>
      <c r="T9" s="294"/>
      <c r="U9" s="334"/>
      <c r="V9" s="1532" t="s">
        <v>26</v>
      </c>
      <c r="W9" s="329"/>
      <c r="X9" s="329" t="s">
        <v>15</v>
      </c>
      <c r="Y9" s="329"/>
      <c r="Z9" s="294"/>
      <c r="AA9" s="334"/>
      <c r="AB9" s="1532" t="s">
        <v>26</v>
      </c>
      <c r="AC9" s="329"/>
      <c r="AD9" s="329" t="s">
        <v>15</v>
      </c>
      <c r="AE9" s="329"/>
      <c r="AF9" s="294"/>
      <c r="AG9" s="334"/>
      <c r="AH9" s="1532" t="s">
        <v>26</v>
      </c>
      <c r="AI9" s="329"/>
      <c r="AJ9" s="329" t="s">
        <v>15</v>
      </c>
      <c r="AK9" s="329"/>
      <c r="AL9" s="294"/>
      <c r="AM9" s="334"/>
      <c r="AN9" s="1532" t="s">
        <v>26</v>
      </c>
      <c r="AO9" s="329"/>
      <c r="AP9" s="329" t="s">
        <v>15</v>
      </c>
      <c r="AQ9" s="329"/>
      <c r="AR9" s="333"/>
    </row>
    <row r="10" spans="1:44" ht="15" hidden="1" x14ac:dyDescent="0.25">
      <c r="A10" s="1564"/>
      <c r="B10" s="1565"/>
      <c r="C10" s="1565"/>
      <c r="D10" s="1565"/>
      <c r="E10" s="1565"/>
      <c r="F10" s="1565"/>
      <c r="G10" s="1565"/>
      <c r="H10" s="1565"/>
      <c r="I10" s="1565"/>
      <c r="J10" s="1533"/>
      <c r="K10" s="329"/>
      <c r="L10" s="329" t="s">
        <v>25</v>
      </c>
      <c r="M10" s="329"/>
      <c r="N10" s="294"/>
      <c r="O10" s="334"/>
      <c r="P10" s="1533"/>
      <c r="Q10" s="329"/>
      <c r="R10" s="329" t="s">
        <v>25</v>
      </c>
      <c r="S10" s="329"/>
      <c r="T10" s="294"/>
      <c r="U10" s="334"/>
      <c r="V10" s="1533"/>
      <c r="W10" s="329"/>
      <c r="X10" s="329" t="s">
        <v>25</v>
      </c>
      <c r="Y10" s="329"/>
      <c r="Z10" s="294"/>
      <c r="AA10" s="334"/>
      <c r="AB10" s="1533"/>
      <c r="AC10" s="329"/>
      <c r="AD10" s="329" t="s">
        <v>25</v>
      </c>
      <c r="AE10" s="329"/>
      <c r="AF10" s="294"/>
      <c r="AG10" s="334"/>
      <c r="AH10" s="1533"/>
      <c r="AI10" s="329"/>
      <c r="AJ10" s="329" t="s">
        <v>25</v>
      </c>
      <c r="AK10" s="329"/>
      <c r="AL10" s="294"/>
      <c r="AM10" s="334"/>
      <c r="AN10" s="1533"/>
      <c r="AO10" s="329"/>
      <c r="AP10" s="329" t="s">
        <v>25</v>
      </c>
      <c r="AQ10" s="329"/>
      <c r="AR10" s="333"/>
    </row>
    <row r="11" spans="1:44" ht="15" hidden="1" x14ac:dyDescent="0.25">
      <c r="A11" s="1564"/>
      <c r="B11" s="1565"/>
      <c r="C11" s="1565"/>
      <c r="D11" s="1565"/>
      <c r="E11" s="1565"/>
      <c r="F11" s="1565"/>
      <c r="G11" s="1565"/>
      <c r="H11" s="1565"/>
      <c r="I11" s="1565"/>
      <c r="J11" s="1532" t="s">
        <v>27</v>
      </c>
      <c r="K11" s="329"/>
      <c r="L11" s="329" t="s">
        <v>15</v>
      </c>
      <c r="M11" s="329"/>
      <c r="N11" s="294"/>
      <c r="O11" s="334"/>
      <c r="P11" s="1532" t="s">
        <v>27</v>
      </c>
      <c r="Q11" s="329"/>
      <c r="R11" s="329" t="s">
        <v>15</v>
      </c>
      <c r="S11" s="329"/>
      <c r="T11" s="294"/>
      <c r="U11" s="334"/>
      <c r="V11" s="1532" t="s">
        <v>27</v>
      </c>
      <c r="W11" s="335"/>
      <c r="X11" s="329" t="s">
        <v>15</v>
      </c>
      <c r="Y11" s="1568" t="e">
        <v>#REF!</v>
      </c>
      <c r="Z11" s="294"/>
      <c r="AA11" s="334"/>
      <c r="AB11" s="1532" t="s">
        <v>27</v>
      </c>
      <c r="AC11" s="329"/>
      <c r="AD11" s="329" t="s">
        <v>15</v>
      </c>
      <c r="AE11" s="329"/>
      <c r="AF11" s="294"/>
      <c r="AG11" s="334"/>
      <c r="AH11" s="1532" t="s">
        <v>27</v>
      </c>
      <c r="AI11" s="329"/>
      <c r="AJ11" s="329" t="s">
        <v>15</v>
      </c>
      <c r="AK11" s="329"/>
      <c r="AL11" s="294"/>
      <c r="AM11" s="334"/>
      <c r="AN11" s="1532" t="s">
        <v>27</v>
      </c>
      <c r="AO11" s="329"/>
      <c r="AP11" s="329" t="s">
        <v>15</v>
      </c>
      <c r="AQ11" s="329"/>
      <c r="AR11" s="333"/>
    </row>
    <row r="12" spans="1:44" ht="15" hidden="1" x14ac:dyDescent="0.25">
      <c r="A12" s="1564"/>
      <c r="B12" s="1565"/>
      <c r="C12" s="1565"/>
      <c r="D12" s="1565"/>
      <c r="E12" s="1565"/>
      <c r="F12" s="1565"/>
      <c r="G12" s="1565"/>
      <c r="H12" s="1565"/>
      <c r="I12" s="1565"/>
      <c r="J12" s="1533"/>
      <c r="K12" s="329"/>
      <c r="L12" s="329" t="s">
        <v>25</v>
      </c>
      <c r="M12" s="329"/>
      <c r="N12" s="294"/>
      <c r="O12" s="334"/>
      <c r="P12" s="1533"/>
      <c r="Q12" s="329"/>
      <c r="R12" s="329" t="s">
        <v>25</v>
      </c>
      <c r="S12" s="329"/>
      <c r="T12" s="294"/>
      <c r="U12" s="334"/>
      <c r="V12" s="1533"/>
      <c r="W12" s="335"/>
      <c r="X12" s="329" t="s">
        <v>25</v>
      </c>
      <c r="Y12" s="1569"/>
      <c r="Z12" s="294"/>
      <c r="AA12" s="334"/>
      <c r="AB12" s="1533"/>
      <c r="AC12" s="329"/>
      <c r="AD12" s="329" t="s">
        <v>25</v>
      </c>
      <c r="AE12" s="329"/>
      <c r="AF12" s="294"/>
      <c r="AG12" s="334"/>
      <c r="AH12" s="1533"/>
      <c r="AI12" s="329"/>
      <c r="AJ12" s="329" t="s">
        <v>25</v>
      </c>
      <c r="AK12" s="329"/>
      <c r="AL12" s="294"/>
      <c r="AM12" s="334"/>
      <c r="AN12" s="1533"/>
      <c r="AO12" s="329"/>
      <c r="AP12" s="329" t="s">
        <v>25</v>
      </c>
      <c r="AQ12" s="329"/>
      <c r="AR12" s="333"/>
    </row>
    <row r="13" spans="1:44" ht="15" hidden="1" x14ac:dyDescent="0.25">
      <c r="A13" s="1564"/>
      <c r="B13" s="1565"/>
      <c r="C13" s="1565"/>
      <c r="D13" s="1565"/>
      <c r="E13" s="1565"/>
      <c r="F13" s="1565"/>
      <c r="G13" s="1565"/>
      <c r="H13" s="1565"/>
      <c r="I13" s="1565"/>
      <c r="J13" s="1532" t="s">
        <v>28</v>
      </c>
      <c r="K13" s="329"/>
      <c r="L13" s="329" t="s">
        <v>15</v>
      </c>
      <c r="M13" s="329"/>
      <c r="N13" s="294"/>
      <c r="O13" s="334"/>
      <c r="P13" s="1532" t="s">
        <v>28</v>
      </c>
      <c r="Q13" s="329"/>
      <c r="R13" s="329" t="s">
        <v>15</v>
      </c>
      <c r="S13" s="329"/>
      <c r="T13" s="294"/>
      <c r="U13" s="334"/>
      <c r="V13" s="1532" t="s">
        <v>28</v>
      </c>
      <c r="W13" s="329"/>
      <c r="X13" s="329" t="s">
        <v>15</v>
      </c>
      <c r="Y13" s="329"/>
      <c r="Z13" s="294"/>
      <c r="AA13" s="334"/>
      <c r="AB13" s="1532" t="s">
        <v>28</v>
      </c>
      <c r="AC13" s="329"/>
      <c r="AD13" s="329" t="s">
        <v>15</v>
      </c>
      <c r="AE13" s="329"/>
      <c r="AF13" s="294"/>
      <c r="AG13" s="334"/>
      <c r="AH13" s="1532" t="s">
        <v>28</v>
      </c>
      <c r="AI13" s="329"/>
      <c r="AJ13" s="329" t="s">
        <v>15</v>
      </c>
      <c r="AK13" s="329"/>
      <c r="AL13" s="294"/>
      <c r="AM13" s="334"/>
      <c r="AN13" s="1532" t="s">
        <v>28</v>
      </c>
      <c r="AO13" s="329"/>
      <c r="AP13" s="329" t="s">
        <v>15</v>
      </c>
      <c r="AQ13" s="329"/>
      <c r="AR13" s="333"/>
    </row>
    <row r="14" spans="1:44" ht="15" hidden="1" x14ac:dyDescent="0.25">
      <c r="A14" s="1564"/>
      <c r="B14" s="1565"/>
      <c r="C14" s="1565"/>
      <c r="D14" s="1565"/>
      <c r="E14" s="1565"/>
      <c r="F14" s="1565"/>
      <c r="G14" s="1565"/>
      <c r="H14" s="1565"/>
      <c r="I14" s="1565"/>
      <c r="J14" s="1533"/>
      <c r="K14" s="329"/>
      <c r="L14" s="329" t="s">
        <v>25</v>
      </c>
      <c r="M14" s="329"/>
      <c r="N14" s="294"/>
      <c r="O14" s="334"/>
      <c r="P14" s="1533"/>
      <c r="Q14" s="329"/>
      <c r="R14" s="329" t="s">
        <v>25</v>
      </c>
      <c r="S14" s="329"/>
      <c r="T14" s="294"/>
      <c r="U14" s="334"/>
      <c r="V14" s="1533"/>
      <c r="W14" s="329"/>
      <c r="X14" s="329" t="s">
        <v>25</v>
      </c>
      <c r="Y14" s="329"/>
      <c r="Z14" s="294"/>
      <c r="AA14" s="334"/>
      <c r="AB14" s="1533"/>
      <c r="AC14" s="329"/>
      <c r="AD14" s="329" t="s">
        <v>25</v>
      </c>
      <c r="AE14" s="329"/>
      <c r="AF14" s="294"/>
      <c r="AG14" s="334"/>
      <c r="AH14" s="1533"/>
      <c r="AI14" s="329"/>
      <c r="AJ14" s="329" t="s">
        <v>25</v>
      </c>
      <c r="AK14" s="329"/>
      <c r="AL14" s="294"/>
      <c r="AM14" s="334"/>
      <c r="AN14" s="1533"/>
      <c r="AO14" s="329"/>
      <c r="AP14" s="329" t="s">
        <v>25</v>
      </c>
      <c r="AQ14" s="329"/>
      <c r="AR14" s="333"/>
    </row>
    <row r="15" spans="1:44" ht="15" hidden="1" x14ac:dyDescent="0.25">
      <c r="A15" s="1564"/>
      <c r="B15" s="1565"/>
      <c r="C15" s="1565"/>
      <c r="D15" s="1565"/>
      <c r="E15" s="1565"/>
      <c r="F15" s="1565"/>
      <c r="G15" s="1565"/>
      <c r="H15" s="1565"/>
      <c r="I15" s="1565"/>
      <c r="J15" s="1532" t="s">
        <v>29</v>
      </c>
      <c r="K15" s="329"/>
      <c r="L15" s="329" t="s">
        <v>25</v>
      </c>
      <c r="M15" s="1320"/>
      <c r="N15" s="294"/>
      <c r="O15" s="334"/>
      <c r="P15" s="1532" t="s">
        <v>29</v>
      </c>
      <c r="Q15" s="329"/>
      <c r="R15" s="329" t="s">
        <v>25</v>
      </c>
      <c r="S15" s="1320"/>
      <c r="T15" s="294"/>
      <c r="U15" s="334"/>
      <c r="V15" s="1532" t="s">
        <v>29</v>
      </c>
      <c r="W15" s="332"/>
      <c r="X15" s="329" t="s">
        <v>25</v>
      </c>
      <c r="Y15" s="1320"/>
      <c r="Z15" s="294"/>
      <c r="AA15" s="334"/>
      <c r="AB15" s="1532" t="s">
        <v>29</v>
      </c>
      <c r="AC15" s="329"/>
      <c r="AD15" s="329" t="s">
        <v>25</v>
      </c>
      <c r="AE15" s="1320"/>
      <c r="AF15" s="294"/>
      <c r="AG15" s="334"/>
      <c r="AH15" s="1532" t="s">
        <v>29</v>
      </c>
      <c r="AI15" s="329"/>
      <c r="AJ15" s="329" t="s">
        <v>25</v>
      </c>
      <c r="AK15" s="1320"/>
      <c r="AL15" s="294"/>
      <c r="AM15" s="334"/>
      <c r="AN15" s="1532" t="s">
        <v>29</v>
      </c>
      <c r="AO15" s="329"/>
      <c r="AP15" s="329" t="s">
        <v>25</v>
      </c>
      <c r="AQ15" s="1320"/>
      <c r="AR15" s="1534"/>
    </row>
    <row r="16" spans="1:44" ht="15" hidden="1" x14ac:dyDescent="0.25">
      <c r="A16" s="1564"/>
      <c r="B16" s="1565"/>
      <c r="C16" s="1565"/>
      <c r="D16" s="1565"/>
      <c r="E16" s="1565"/>
      <c r="F16" s="1565"/>
      <c r="G16" s="1565"/>
      <c r="H16" s="1565"/>
      <c r="I16" s="1565"/>
      <c r="J16" s="1533"/>
      <c r="K16" s="329"/>
      <c r="L16" s="329" t="s">
        <v>15</v>
      </c>
      <c r="M16" s="1325"/>
      <c r="N16" s="294"/>
      <c r="O16" s="334"/>
      <c r="P16" s="1533"/>
      <c r="Q16" s="329"/>
      <c r="R16" s="329" t="s">
        <v>15</v>
      </c>
      <c r="S16" s="1325"/>
      <c r="T16" s="294"/>
      <c r="U16" s="334"/>
      <c r="V16" s="1533"/>
      <c r="W16" s="332"/>
      <c r="X16" s="329" t="s">
        <v>15</v>
      </c>
      <c r="Y16" s="1325"/>
      <c r="Z16" s="294"/>
      <c r="AA16" s="334"/>
      <c r="AB16" s="1533"/>
      <c r="AC16" s="329"/>
      <c r="AD16" s="329" t="s">
        <v>15</v>
      </c>
      <c r="AE16" s="1325"/>
      <c r="AF16" s="294"/>
      <c r="AG16" s="334"/>
      <c r="AH16" s="1533"/>
      <c r="AI16" s="329"/>
      <c r="AJ16" s="329" t="s">
        <v>15</v>
      </c>
      <c r="AK16" s="1325"/>
      <c r="AL16" s="294"/>
      <c r="AM16" s="334"/>
      <c r="AN16" s="1533"/>
      <c r="AO16" s="329"/>
      <c r="AP16" s="329" t="s">
        <v>15</v>
      </c>
      <c r="AQ16" s="1325"/>
      <c r="AR16" s="1535"/>
    </row>
    <row r="17" spans="1:44" ht="42.75" hidden="1" x14ac:dyDescent="0.25">
      <c r="A17" s="1564"/>
      <c r="B17" s="1565"/>
      <c r="C17" s="1565"/>
      <c r="D17" s="1565"/>
      <c r="E17" s="1565"/>
      <c r="F17" s="1565"/>
      <c r="G17" s="1565"/>
      <c r="H17" s="1565"/>
      <c r="I17" s="1565"/>
      <c r="J17" s="336" t="s">
        <v>30</v>
      </c>
      <c r="K17" s="329"/>
      <c r="L17" s="329" t="s">
        <v>31</v>
      </c>
      <c r="M17" s="329"/>
      <c r="N17" s="294"/>
      <c r="O17" s="334"/>
      <c r="P17" s="336" t="s">
        <v>30</v>
      </c>
      <c r="Q17" s="329"/>
      <c r="R17" s="329" t="s">
        <v>31</v>
      </c>
      <c r="S17" s="329"/>
      <c r="T17" s="294"/>
      <c r="U17" s="334"/>
      <c r="V17" s="336" t="s">
        <v>30</v>
      </c>
      <c r="W17" s="329"/>
      <c r="X17" s="329" t="s">
        <v>31</v>
      </c>
      <c r="Y17" s="329"/>
      <c r="Z17" s="294"/>
      <c r="AA17" s="334"/>
      <c r="AB17" s="336" t="s">
        <v>30</v>
      </c>
      <c r="AC17" s="329"/>
      <c r="AD17" s="329" t="s">
        <v>31</v>
      </c>
      <c r="AE17" s="329"/>
      <c r="AF17" s="294"/>
      <c r="AG17" s="334"/>
      <c r="AH17" s="336" t="s">
        <v>30</v>
      </c>
      <c r="AI17" s="329"/>
      <c r="AJ17" s="329" t="s">
        <v>31</v>
      </c>
      <c r="AK17" s="329"/>
      <c r="AL17" s="294"/>
      <c r="AM17" s="334"/>
      <c r="AN17" s="336" t="s">
        <v>30</v>
      </c>
      <c r="AO17" s="329"/>
      <c r="AP17" s="329" t="s">
        <v>31</v>
      </c>
      <c r="AQ17" s="329"/>
      <c r="AR17" s="333"/>
    </row>
    <row r="18" spans="1:44" ht="28.5" hidden="1" x14ac:dyDescent="0.25">
      <c r="A18" s="1564"/>
      <c r="B18" s="1565"/>
      <c r="C18" s="1565"/>
      <c r="D18" s="1565"/>
      <c r="E18" s="1565"/>
      <c r="F18" s="1565"/>
      <c r="G18" s="1565"/>
      <c r="H18" s="1565"/>
      <c r="I18" s="1565"/>
      <c r="J18" s="336" t="s">
        <v>32</v>
      </c>
      <c r="K18" s="329"/>
      <c r="L18" s="329" t="s">
        <v>31</v>
      </c>
      <c r="M18" s="329"/>
      <c r="N18" s="294"/>
      <c r="O18" s="334"/>
      <c r="P18" s="336" t="s">
        <v>32</v>
      </c>
      <c r="Q18" s="329"/>
      <c r="R18" s="329" t="s">
        <v>31</v>
      </c>
      <c r="S18" s="329"/>
      <c r="T18" s="294"/>
      <c r="U18" s="334"/>
      <c r="V18" s="336" t="s">
        <v>32</v>
      </c>
      <c r="W18" s="332"/>
      <c r="X18" s="329" t="s">
        <v>31</v>
      </c>
      <c r="Y18" s="329"/>
      <c r="Z18" s="294"/>
      <c r="AA18" s="334"/>
      <c r="AB18" s="336" t="s">
        <v>32</v>
      </c>
      <c r="AC18" s="329"/>
      <c r="AD18" s="329" t="s">
        <v>31</v>
      </c>
      <c r="AE18" s="329"/>
      <c r="AF18" s="294"/>
      <c r="AG18" s="334"/>
      <c r="AH18" s="336" t="s">
        <v>32</v>
      </c>
      <c r="AI18" s="332"/>
      <c r="AJ18" s="329" t="s">
        <v>31</v>
      </c>
      <c r="AK18" s="329"/>
      <c r="AL18" s="294"/>
      <c r="AM18" s="334"/>
      <c r="AN18" s="336" t="s">
        <v>32</v>
      </c>
      <c r="AO18" s="329"/>
      <c r="AP18" s="329" t="s">
        <v>31</v>
      </c>
      <c r="AQ18" s="329"/>
      <c r="AR18" s="333"/>
    </row>
    <row r="19" spans="1:44" ht="42.75" hidden="1" x14ac:dyDescent="0.25">
      <c r="A19" s="1564"/>
      <c r="B19" s="1565"/>
      <c r="C19" s="1565"/>
      <c r="D19" s="1565"/>
      <c r="E19" s="1565"/>
      <c r="F19" s="1565"/>
      <c r="G19" s="1565"/>
      <c r="H19" s="1565"/>
      <c r="I19" s="1565"/>
      <c r="J19" s="336" t="s">
        <v>33</v>
      </c>
      <c r="K19" s="329"/>
      <c r="L19" s="329" t="s">
        <v>34</v>
      </c>
      <c r="M19" s="329"/>
      <c r="N19" s="294"/>
      <c r="O19" s="334"/>
      <c r="P19" s="336" t="s">
        <v>33</v>
      </c>
      <c r="Q19" s="329"/>
      <c r="R19" s="329" t="s">
        <v>34</v>
      </c>
      <c r="S19" s="329"/>
      <c r="T19" s="294"/>
      <c r="U19" s="334"/>
      <c r="V19" s="336" t="s">
        <v>33</v>
      </c>
      <c r="W19" s="332"/>
      <c r="X19" s="329" t="s">
        <v>34</v>
      </c>
      <c r="Y19" s="329"/>
      <c r="Z19" s="294"/>
      <c r="AA19" s="334"/>
      <c r="AB19" s="336" t="s">
        <v>33</v>
      </c>
      <c r="AC19" s="329"/>
      <c r="AD19" s="329" t="s">
        <v>34</v>
      </c>
      <c r="AE19" s="329"/>
      <c r="AF19" s="294"/>
      <c r="AG19" s="334"/>
      <c r="AH19" s="336" t="s">
        <v>33</v>
      </c>
      <c r="AI19" s="329"/>
      <c r="AJ19" s="329" t="s">
        <v>34</v>
      </c>
      <c r="AK19" s="329"/>
      <c r="AL19" s="294"/>
      <c r="AM19" s="334"/>
      <c r="AN19" s="336" t="s">
        <v>33</v>
      </c>
      <c r="AO19" s="329"/>
      <c r="AP19" s="329" t="s">
        <v>34</v>
      </c>
      <c r="AQ19" s="329"/>
      <c r="AR19" s="333"/>
    </row>
    <row r="20" spans="1:44" ht="15" hidden="1" x14ac:dyDescent="0.25">
      <c r="A20" s="1564"/>
      <c r="B20" s="1565"/>
      <c r="C20" s="1565"/>
      <c r="D20" s="1565"/>
      <c r="E20" s="1565"/>
      <c r="F20" s="1565"/>
      <c r="G20" s="1565"/>
      <c r="H20" s="1565"/>
      <c r="I20" s="1565"/>
      <c r="J20" s="336" t="s">
        <v>35</v>
      </c>
      <c r="K20" s="329"/>
      <c r="L20" s="329" t="s">
        <v>25</v>
      </c>
      <c r="M20" s="329"/>
      <c r="N20" s="294"/>
      <c r="O20" s="334"/>
      <c r="P20" s="336" t="s">
        <v>35</v>
      </c>
      <c r="Q20" s="329"/>
      <c r="R20" s="329" t="s">
        <v>25</v>
      </c>
      <c r="S20" s="329"/>
      <c r="T20" s="294"/>
      <c r="U20" s="334"/>
      <c r="V20" s="336" t="s">
        <v>35</v>
      </c>
      <c r="W20" s="332"/>
      <c r="X20" s="329" t="s">
        <v>25</v>
      </c>
      <c r="Y20" s="329"/>
      <c r="Z20" s="294"/>
      <c r="AA20" s="334"/>
      <c r="AB20" s="336" t="s">
        <v>35</v>
      </c>
      <c r="AC20" s="329"/>
      <c r="AD20" s="329" t="s">
        <v>25</v>
      </c>
      <c r="AE20" s="329"/>
      <c r="AF20" s="294"/>
      <c r="AG20" s="334"/>
      <c r="AH20" s="336" t="s">
        <v>35</v>
      </c>
      <c r="AI20" s="329"/>
      <c r="AJ20" s="329" t="s">
        <v>25</v>
      </c>
      <c r="AK20" s="329"/>
      <c r="AL20" s="294"/>
      <c r="AM20" s="334"/>
      <c r="AN20" s="336" t="s">
        <v>35</v>
      </c>
      <c r="AO20" s="329"/>
      <c r="AP20" s="329" t="s">
        <v>25</v>
      </c>
      <c r="AQ20" s="329"/>
      <c r="AR20" s="333"/>
    </row>
    <row r="21" spans="1:44" ht="28.5" hidden="1" x14ac:dyDescent="0.25">
      <c r="A21" s="1564"/>
      <c r="B21" s="1565"/>
      <c r="C21" s="1565"/>
      <c r="D21" s="1565"/>
      <c r="E21" s="1565"/>
      <c r="F21" s="1565"/>
      <c r="G21" s="1565"/>
      <c r="H21" s="1565"/>
      <c r="I21" s="1565"/>
      <c r="J21" s="336" t="s">
        <v>36</v>
      </c>
      <c r="K21" s="329"/>
      <c r="L21" s="329"/>
      <c r="M21" s="329"/>
      <c r="N21" s="294"/>
      <c r="O21" s="334"/>
      <c r="P21" s="336" t="s">
        <v>36</v>
      </c>
      <c r="Q21" s="329"/>
      <c r="R21" s="329"/>
      <c r="S21" s="329"/>
      <c r="T21" s="294"/>
      <c r="U21" s="334"/>
      <c r="V21" s="336" t="s">
        <v>36</v>
      </c>
      <c r="W21" s="329"/>
      <c r="X21" s="329"/>
      <c r="Y21" s="329"/>
      <c r="Z21" s="294"/>
      <c r="AA21" s="334"/>
      <c r="AB21" s="336" t="s">
        <v>36</v>
      </c>
      <c r="AC21" s="329"/>
      <c r="AD21" s="329"/>
      <c r="AE21" s="329"/>
      <c r="AF21" s="294"/>
      <c r="AG21" s="334"/>
      <c r="AH21" s="336" t="s">
        <v>36</v>
      </c>
      <c r="AI21" s="329"/>
      <c r="AJ21" s="329"/>
      <c r="AK21" s="329"/>
      <c r="AL21" s="294"/>
      <c r="AM21" s="334"/>
      <c r="AN21" s="336" t="s">
        <v>36</v>
      </c>
      <c r="AO21" s="329"/>
      <c r="AP21" s="329"/>
      <c r="AQ21" s="329"/>
      <c r="AR21" s="333"/>
    </row>
    <row r="22" spans="1:44" ht="42.75" hidden="1" x14ac:dyDescent="0.25">
      <c r="A22" s="1564"/>
      <c r="B22" s="1565"/>
      <c r="C22" s="1565"/>
      <c r="D22" s="1565"/>
      <c r="E22" s="1565"/>
      <c r="F22" s="1565"/>
      <c r="G22" s="1565"/>
      <c r="H22" s="1565"/>
      <c r="I22" s="1565"/>
      <c r="J22" s="336" t="s">
        <v>37</v>
      </c>
      <c r="K22" s="329"/>
      <c r="L22" s="329" t="s">
        <v>34</v>
      </c>
      <c r="M22" s="329"/>
      <c r="N22" s="294"/>
      <c r="O22" s="337"/>
      <c r="P22" s="336" t="s">
        <v>37</v>
      </c>
      <c r="Q22" s="329"/>
      <c r="R22" s="329" t="s">
        <v>34</v>
      </c>
      <c r="S22" s="329"/>
      <c r="T22" s="294"/>
      <c r="U22" s="337"/>
      <c r="V22" s="336" t="s">
        <v>37</v>
      </c>
      <c r="W22" s="329"/>
      <c r="X22" s="329" t="s">
        <v>34</v>
      </c>
      <c r="Y22" s="329"/>
      <c r="Z22" s="294"/>
      <c r="AA22" s="337"/>
      <c r="AB22" s="336" t="s">
        <v>37</v>
      </c>
      <c r="AC22" s="329"/>
      <c r="AD22" s="329" t="s">
        <v>34</v>
      </c>
      <c r="AE22" s="329"/>
      <c r="AF22" s="294"/>
      <c r="AG22" s="337"/>
      <c r="AH22" s="336" t="s">
        <v>37</v>
      </c>
      <c r="AI22" s="329"/>
      <c r="AJ22" s="329" t="s">
        <v>34</v>
      </c>
      <c r="AK22" s="329"/>
      <c r="AL22" s="294"/>
      <c r="AM22" s="337"/>
      <c r="AN22" s="336" t="s">
        <v>37</v>
      </c>
      <c r="AO22" s="329"/>
      <c r="AP22" s="329" t="s">
        <v>34</v>
      </c>
      <c r="AQ22" s="329"/>
      <c r="AR22" s="333"/>
    </row>
    <row r="23" spans="1:44" ht="15.75" hidden="1" thickBot="1" x14ac:dyDescent="0.3">
      <c r="A23" s="1566"/>
      <c r="B23" s="1567"/>
      <c r="C23" s="1567"/>
      <c r="D23" s="1567"/>
      <c r="E23" s="1567"/>
      <c r="F23" s="1567"/>
      <c r="G23" s="1567"/>
      <c r="H23" s="1567"/>
      <c r="I23" s="1567"/>
      <c r="J23" s="338" t="s">
        <v>38</v>
      </c>
      <c r="K23" s="339"/>
      <c r="L23" s="339"/>
      <c r="M23" s="339"/>
      <c r="N23" s="340"/>
      <c r="O23" s="341"/>
      <c r="P23" s="338" t="s">
        <v>38</v>
      </c>
      <c r="Q23" s="339"/>
      <c r="R23" s="339"/>
      <c r="S23" s="339"/>
      <c r="T23" s="340"/>
      <c r="U23" s="341"/>
      <c r="V23" s="338" t="s">
        <v>38</v>
      </c>
      <c r="W23" s="339"/>
      <c r="X23" s="339"/>
      <c r="Y23" s="339"/>
      <c r="Z23" s="340"/>
      <c r="AA23" s="341"/>
      <c r="AB23" s="338" t="s">
        <v>38</v>
      </c>
      <c r="AC23" s="339"/>
      <c r="AD23" s="339"/>
      <c r="AE23" s="339"/>
      <c r="AF23" s="340"/>
      <c r="AG23" s="341"/>
      <c r="AH23" s="338" t="s">
        <v>38</v>
      </c>
      <c r="AI23" s="339"/>
      <c r="AJ23" s="339"/>
      <c r="AK23" s="339"/>
      <c r="AL23" s="340"/>
      <c r="AM23" s="341"/>
      <c r="AN23" s="338" t="s">
        <v>38</v>
      </c>
      <c r="AO23" s="339"/>
      <c r="AP23" s="339"/>
      <c r="AQ23" s="339"/>
      <c r="AR23" s="342"/>
    </row>
    <row r="24" spans="1:44" ht="21" thickBot="1" x14ac:dyDescent="0.25">
      <c r="A24" s="1453" t="s">
        <v>470</v>
      </c>
      <c r="B24" s="1454"/>
      <c r="C24" s="1454"/>
      <c r="D24" s="1454"/>
      <c r="E24" s="1454"/>
      <c r="F24" s="1454"/>
      <c r="G24" s="1454"/>
      <c r="H24" s="1454"/>
      <c r="I24" s="1454"/>
      <c r="J24" s="1454"/>
      <c r="K24" s="1454"/>
      <c r="L24" s="1454"/>
      <c r="M24" s="1454"/>
      <c r="N24" s="1454"/>
      <c r="O24" s="1454"/>
      <c r="P24" s="1454"/>
      <c r="Q24" s="1454"/>
      <c r="R24" s="1454"/>
      <c r="S24" s="1454"/>
      <c r="T24" s="1454"/>
      <c r="U24" s="1454"/>
      <c r="V24" s="1454"/>
      <c r="W24" s="1454"/>
      <c r="X24" s="1454"/>
      <c r="Y24" s="1454"/>
      <c r="Z24" s="1454"/>
      <c r="AA24" s="1454"/>
      <c r="AB24" s="1454"/>
      <c r="AC24" s="1454"/>
      <c r="AD24" s="1454"/>
      <c r="AE24" s="1454"/>
      <c r="AF24" s="1454"/>
      <c r="AG24" s="1454"/>
      <c r="AH24" s="1454"/>
      <c r="AI24" s="1454"/>
      <c r="AJ24" s="1454"/>
      <c r="AK24" s="1454"/>
      <c r="AL24" s="1454"/>
      <c r="AM24" s="1454"/>
      <c r="AN24" s="1454"/>
      <c r="AO24" s="1454"/>
      <c r="AP24" s="1454"/>
      <c r="AQ24" s="1454"/>
      <c r="AR24" s="1455"/>
    </row>
    <row r="25" spans="1:44" ht="15" x14ac:dyDescent="0.2">
      <c r="A25" s="1731">
        <v>1</v>
      </c>
      <c r="B25" s="1732" t="s">
        <v>348</v>
      </c>
      <c r="C25" s="1733" t="s">
        <v>349</v>
      </c>
      <c r="D25" s="1734">
        <v>1.353</v>
      </c>
      <c r="E25" s="1735">
        <v>10147.5</v>
      </c>
      <c r="F25" s="1736">
        <v>1.353</v>
      </c>
      <c r="G25" s="1737">
        <v>10147.5</v>
      </c>
      <c r="H25" s="1731" t="s">
        <v>85</v>
      </c>
      <c r="I25" s="1738" t="s">
        <v>350</v>
      </c>
      <c r="J25" s="1738" t="s">
        <v>24</v>
      </c>
      <c r="K25" s="1739">
        <v>1.353</v>
      </c>
      <c r="L25" s="1740" t="s">
        <v>15</v>
      </c>
      <c r="M25" s="1741">
        <v>44658.934000000001</v>
      </c>
      <c r="N25" s="1479"/>
      <c r="O25" s="829"/>
      <c r="P25" s="829"/>
      <c r="Q25" s="829"/>
      <c r="R25" s="829"/>
      <c r="S25" s="832"/>
      <c r="T25" s="826"/>
      <c r="U25" s="829"/>
      <c r="V25" s="829"/>
      <c r="W25" s="829"/>
      <c r="X25" s="829"/>
      <c r="Y25" s="832"/>
      <c r="Z25" s="826"/>
      <c r="AA25" s="829"/>
      <c r="AB25" s="829"/>
      <c r="AC25" s="829"/>
      <c r="AD25" s="829"/>
      <c r="AE25" s="832"/>
      <c r="AF25" s="826"/>
      <c r="AG25" s="829"/>
      <c r="AH25" s="829"/>
      <c r="AI25" s="829"/>
      <c r="AJ25" s="829"/>
      <c r="AK25" s="832"/>
      <c r="AL25" s="826"/>
      <c r="AM25" s="829"/>
      <c r="AN25" s="829"/>
      <c r="AO25" s="829"/>
      <c r="AP25" s="829"/>
      <c r="AQ25" s="832"/>
      <c r="AR25" s="1227"/>
    </row>
    <row r="26" spans="1:44" ht="15" x14ac:dyDescent="0.2">
      <c r="A26" s="1742"/>
      <c r="B26" s="1743"/>
      <c r="C26" s="1744"/>
      <c r="D26" s="1745"/>
      <c r="E26" s="1746"/>
      <c r="F26" s="1747"/>
      <c r="G26" s="1748"/>
      <c r="H26" s="1742"/>
      <c r="I26" s="1749"/>
      <c r="J26" s="1749"/>
      <c r="K26" s="1750">
        <v>10118</v>
      </c>
      <c r="L26" s="1751" t="s">
        <v>25</v>
      </c>
      <c r="M26" s="1752"/>
      <c r="N26" s="1480"/>
      <c r="O26" s="830"/>
      <c r="P26" s="830"/>
      <c r="Q26" s="830"/>
      <c r="R26" s="830"/>
      <c r="S26" s="833"/>
      <c r="T26" s="827"/>
      <c r="U26" s="830"/>
      <c r="V26" s="830"/>
      <c r="W26" s="830"/>
      <c r="X26" s="830"/>
      <c r="Y26" s="833"/>
      <c r="Z26" s="827"/>
      <c r="AA26" s="830"/>
      <c r="AB26" s="830"/>
      <c r="AC26" s="830"/>
      <c r="AD26" s="830"/>
      <c r="AE26" s="833"/>
      <c r="AF26" s="827"/>
      <c r="AG26" s="830"/>
      <c r="AH26" s="830"/>
      <c r="AI26" s="830"/>
      <c r="AJ26" s="830"/>
      <c r="AK26" s="833"/>
      <c r="AL26" s="827"/>
      <c r="AM26" s="830"/>
      <c r="AN26" s="830"/>
      <c r="AO26" s="830"/>
      <c r="AP26" s="830"/>
      <c r="AQ26" s="833"/>
      <c r="AR26" s="1228"/>
    </row>
    <row r="27" spans="1:44" ht="15" x14ac:dyDescent="0.2">
      <c r="A27" s="1742"/>
      <c r="B27" s="1743"/>
      <c r="C27" s="1744"/>
      <c r="D27" s="1745"/>
      <c r="E27" s="1746"/>
      <c r="F27" s="1747"/>
      <c r="G27" s="1748"/>
      <c r="H27" s="1742"/>
      <c r="I27" s="1749"/>
      <c r="J27" s="1749" t="s">
        <v>29</v>
      </c>
      <c r="K27" s="1750">
        <v>1041.3</v>
      </c>
      <c r="L27" s="1751" t="s">
        <v>25</v>
      </c>
      <c r="M27" s="1752">
        <v>659.25800000000004</v>
      </c>
      <c r="N27" s="1480"/>
      <c r="O27" s="830"/>
      <c r="P27" s="830"/>
      <c r="Q27" s="830"/>
      <c r="R27" s="830"/>
      <c r="S27" s="833"/>
      <c r="T27" s="827"/>
      <c r="U27" s="830"/>
      <c r="V27" s="830"/>
      <c r="W27" s="830"/>
      <c r="X27" s="830"/>
      <c r="Y27" s="833"/>
      <c r="Z27" s="827"/>
      <c r="AA27" s="830"/>
      <c r="AB27" s="830"/>
      <c r="AC27" s="830"/>
      <c r="AD27" s="830"/>
      <c r="AE27" s="833"/>
      <c r="AF27" s="827"/>
      <c r="AG27" s="830"/>
      <c r="AH27" s="830"/>
      <c r="AI27" s="830"/>
      <c r="AJ27" s="830"/>
      <c r="AK27" s="833"/>
      <c r="AL27" s="827"/>
      <c r="AM27" s="830"/>
      <c r="AN27" s="830"/>
      <c r="AO27" s="830"/>
      <c r="AP27" s="830"/>
      <c r="AQ27" s="833"/>
      <c r="AR27" s="1228"/>
    </row>
    <row r="28" spans="1:44" ht="15" x14ac:dyDescent="0.2">
      <c r="A28" s="1742"/>
      <c r="B28" s="1743"/>
      <c r="C28" s="1744"/>
      <c r="D28" s="1745"/>
      <c r="E28" s="1746"/>
      <c r="F28" s="1747"/>
      <c r="G28" s="1748"/>
      <c r="H28" s="1742"/>
      <c r="I28" s="1749"/>
      <c r="J28" s="1749"/>
      <c r="K28" s="1750"/>
      <c r="L28" s="1751" t="s">
        <v>15</v>
      </c>
      <c r="M28" s="1752"/>
      <c r="N28" s="1480"/>
      <c r="O28" s="830"/>
      <c r="P28" s="830"/>
      <c r="Q28" s="830"/>
      <c r="R28" s="830"/>
      <c r="S28" s="833"/>
      <c r="T28" s="827"/>
      <c r="U28" s="830"/>
      <c r="V28" s="830"/>
      <c r="W28" s="830"/>
      <c r="X28" s="830"/>
      <c r="Y28" s="833"/>
      <c r="Z28" s="827"/>
      <c r="AA28" s="830"/>
      <c r="AB28" s="830"/>
      <c r="AC28" s="830"/>
      <c r="AD28" s="830"/>
      <c r="AE28" s="833"/>
      <c r="AF28" s="827"/>
      <c r="AG28" s="830"/>
      <c r="AH28" s="830"/>
      <c r="AI28" s="830"/>
      <c r="AJ28" s="830"/>
      <c r="AK28" s="833"/>
      <c r="AL28" s="827"/>
      <c r="AM28" s="830"/>
      <c r="AN28" s="830"/>
      <c r="AO28" s="830"/>
      <c r="AP28" s="830"/>
      <c r="AQ28" s="833"/>
      <c r="AR28" s="1228"/>
    </row>
    <row r="29" spans="1:44" ht="30" x14ac:dyDescent="0.2">
      <c r="A29" s="1742"/>
      <c r="B29" s="1743"/>
      <c r="C29" s="1744"/>
      <c r="D29" s="1745"/>
      <c r="E29" s="1746"/>
      <c r="F29" s="1747"/>
      <c r="G29" s="1748"/>
      <c r="H29" s="1742"/>
      <c r="I29" s="1749"/>
      <c r="J29" s="1751" t="s">
        <v>32</v>
      </c>
      <c r="K29" s="1750">
        <v>0</v>
      </c>
      <c r="L29" s="1751" t="s">
        <v>31</v>
      </c>
      <c r="M29" s="1753">
        <v>0</v>
      </c>
      <c r="N29" s="1480"/>
      <c r="O29" s="830"/>
      <c r="P29" s="830"/>
      <c r="Q29" s="830"/>
      <c r="R29" s="830"/>
      <c r="S29" s="833"/>
      <c r="T29" s="827"/>
      <c r="U29" s="830"/>
      <c r="V29" s="830"/>
      <c r="W29" s="830"/>
      <c r="X29" s="830"/>
      <c r="Y29" s="833"/>
      <c r="Z29" s="827"/>
      <c r="AA29" s="830"/>
      <c r="AB29" s="830"/>
      <c r="AC29" s="830"/>
      <c r="AD29" s="830"/>
      <c r="AE29" s="833"/>
      <c r="AF29" s="827"/>
      <c r="AG29" s="830"/>
      <c r="AH29" s="830"/>
      <c r="AI29" s="830"/>
      <c r="AJ29" s="830"/>
      <c r="AK29" s="833"/>
      <c r="AL29" s="827"/>
      <c r="AM29" s="830"/>
      <c r="AN29" s="830"/>
      <c r="AO29" s="830"/>
      <c r="AP29" s="830"/>
      <c r="AQ29" s="833"/>
      <c r="AR29" s="1228"/>
    </row>
    <row r="30" spans="1:44" ht="30" x14ac:dyDescent="0.2">
      <c r="A30" s="1742"/>
      <c r="B30" s="1743"/>
      <c r="C30" s="1744"/>
      <c r="D30" s="1745"/>
      <c r="E30" s="1746"/>
      <c r="F30" s="1747"/>
      <c r="G30" s="1748"/>
      <c r="H30" s="1742"/>
      <c r="I30" s="1749"/>
      <c r="J30" s="1751" t="s">
        <v>344</v>
      </c>
      <c r="K30" s="1750">
        <v>0</v>
      </c>
      <c r="L30" s="1754" t="s">
        <v>34</v>
      </c>
      <c r="M30" s="1753">
        <v>0</v>
      </c>
      <c r="N30" s="1480"/>
      <c r="O30" s="830"/>
      <c r="P30" s="830"/>
      <c r="Q30" s="830"/>
      <c r="R30" s="830"/>
      <c r="S30" s="833"/>
      <c r="T30" s="827"/>
      <c r="U30" s="830"/>
      <c r="V30" s="830"/>
      <c r="W30" s="830"/>
      <c r="X30" s="830"/>
      <c r="Y30" s="833"/>
      <c r="Z30" s="827"/>
      <c r="AA30" s="830"/>
      <c r="AB30" s="830"/>
      <c r="AC30" s="830"/>
      <c r="AD30" s="830"/>
      <c r="AE30" s="833"/>
      <c r="AF30" s="827"/>
      <c r="AG30" s="830"/>
      <c r="AH30" s="830"/>
      <c r="AI30" s="830"/>
      <c r="AJ30" s="830"/>
      <c r="AK30" s="833"/>
      <c r="AL30" s="827"/>
      <c r="AM30" s="830"/>
      <c r="AN30" s="830"/>
      <c r="AO30" s="830"/>
      <c r="AP30" s="830"/>
      <c r="AQ30" s="833"/>
      <c r="AR30" s="1228"/>
    </row>
    <row r="31" spans="1:44" ht="15" x14ac:dyDescent="0.2">
      <c r="A31" s="1742"/>
      <c r="B31" s="1743"/>
      <c r="C31" s="1744"/>
      <c r="D31" s="1745"/>
      <c r="E31" s="1746"/>
      <c r="F31" s="1747"/>
      <c r="G31" s="1748"/>
      <c r="H31" s="1742"/>
      <c r="I31" s="1749"/>
      <c r="J31" s="1751" t="s">
        <v>35</v>
      </c>
      <c r="K31" s="1750">
        <v>1126</v>
      </c>
      <c r="L31" s="1751" t="s">
        <v>25</v>
      </c>
      <c r="M31" s="1753">
        <v>1658.671</v>
      </c>
      <c r="N31" s="1480"/>
      <c r="O31" s="830"/>
      <c r="P31" s="830"/>
      <c r="Q31" s="830"/>
      <c r="R31" s="830"/>
      <c r="S31" s="833"/>
      <c r="T31" s="827"/>
      <c r="U31" s="830"/>
      <c r="V31" s="830"/>
      <c r="W31" s="830"/>
      <c r="X31" s="830"/>
      <c r="Y31" s="833"/>
      <c r="Z31" s="827"/>
      <c r="AA31" s="830"/>
      <c r="AB31" s="830"/>
      <c r="AC31" s="830"/>
      <c r="AD31" s="830"/>
      <c r="AE31" s="833"/>
      <c r="AF31" s="827"/>
      <c r="AG31" s="830"/>
      <c r="AH31" s="830"/>
      <c r="AI31" s="830"/>
      <c r="AJ31" s="830"/>
      <c r="AK31" s="833"/>
      <c r="AL31" s="827"/>
      <c r="AM31" s="830"/>
      <c r="AN31" s="830"/>
      <c r="AO31" s="830"/>
      <c r="AP31" s="830"/>
      <c r="AQ31" s="833"/>
      <c r="AR31" s="1228"/>
    </row>
    <row r="32" spans="1:44" ht="15.75" thickBot="1" x14ac:dyDescent="0.25">
      <c r="A32" s="1755"/>
      <c r="B32" s="1756"/>
      <c r="C32" s="1757"/>
      <c r="D32" s="1758"/>
      <c r="E32" s="1759"/>
      <c r="F32" s="1760"/>
      <c r="G32" s="1761"/>
      <c r="H32" s="1755"/>
      <c r="I32" s="1762"/>
      <c r="J32" s="1763" t="s">
        <v>36</v>
      </c>
      <c r="K32" s="1764">
        <v>0</v>
      </c>
      <c r="L32" s="1765" t="s">
        <v>34</v>
      </c>
      <c r="M32" s="1766">
        <v>0</v>
      </c>
      <c r="N32" s="1481"/>
      <c r="O32" s="831"/>
      <c r="P32" s="831"/>
      <c r="Q32" s="831"/>
      <c r="R32" s="831"/>
      <c r="S32" s="834"/>
      <c r="T32" s="828"/>
      <c r="U32" s="831"/>
      <c r="V32" s="831"/>
      <c r="W32" s="831"/>
      <c r="X32" s="831"/>
      <c r="Y32" s="834"/>
      <c r="Z32" s="828"/>
      <c r="AA32" s="831"/>
      <c r="AB32" s="831"/>
      <c r="AC32" s="831"/>
      <c r="AD32" s="831"/>
      <c r="AE32" s="834"/>
      <c r="AF32" s="828"/>
      <c r="AG32" s="831"/>
      <c r="AH32" s="831"/>
      <c r="AI32" s="831"/>
      <c r="AJ32" s="831"/>
      <c r="AK32" s="834"/>
      <c r="AL32" s="828"/>
      <c r="AM32" s="831"/>
      <c r="AN32" s="831"/>
      <c r="AO32" s="831"/>
      <c r="AP32" s="831"/>
      <c r="AQ32" s="834"/>
      <c r="AR32" s="1228"/>
    </row>
    <row r="33" spans="1:44" ht="15" x14ac:dyDescent="0.2">
      <c r="A33" s="1731">
        <v>2</v>
      </c>
      <c r="B33" s="1767" t="s">
        <v>351</v>
      </c>
      <c r="C33" s="1733" t="s">
        <v>352</v>
      </c>
      <c r="D33" s="1768">
        <v>0.94699999999999995</v>
      </c>
      <c r="E33" s="1735">
        <v>7082</v>
      </c>
      <c r="F33" s="1769">
        <v>0.94699999999999995</v>
      </c>
      <c r="G33" s="1770">
        <v>7082</v>
      </c>
      <c r="H33" s="1731" t="s">
        <v>85</v>
      </c>
      <c r="I33" s="1738" t="s">
        <v>764</v>
      </c>
      <c r="J33" s="1738" t="s">
        <v>24</v>
      </c>
      <c r="K33" s="1739">
        <v>0.94699999999999995</v>
      </c>
      <c r="L33" s="1740" t="s">
        <v>15</v>
      </c>
      <c r="M33" s="1741">
        <v>26478.157999999999</v>
      </c>
      <c r="N33" s="1479"/>
      <c r="O33" s="829"/>
      <c r="P33" s="829"/>
      <c r="Q33" s="829"/>
      <c r="R33" s="829"/>
      <c r="S33" s="832"/>
      <c r="T33" s="826"/>
      <c r="U33" s="829"/>
      <c r="V33" s="829"/>
      <c r="W33" s="829"/>
      <c r="X33" s="829"/>
      <c r="Y33" s="832"/>
      <c r="Z33" s="826"/>
      <c r="AA33" s="829"/>
      <c r="AB33" s="829"/>
      <c r="AC33" s="829"/>
      <c r="AD33" s="829"/>
      <c r="AE33" s="832"/>
      <c r="AF33" s="826"/>
      <c r="AG33" s="829"/>
      <c r="AH33" s="829"/>
      <c r="AI33" s="829"/>
      <c r="AJ33" s="829"/>
      <c r="AK33" s="832"/>
      <c r="AL33" s="826"/>
      <c r="AM33" s="829"/>
      <c r="AN33" s="829"/>
      <c r="AO33" s="829"/>
      <c r="AP33" s="829"/>
      <c r="AQ33" s="832"/>
      <c r="AR33" s="1227"/>
    </row>
    <row r="34" spans="1:44" ht="15" x14ac:dyDescent="0.2">
      <c r="A34" s="1742"/>
      <c r="B34" s="1771"/>
      <c r="C34" s="1744"/>
      <c r="D34" s="1772"/>
      <c r="E34" s="1746"/>
      <c r="F34" s="1773"/>
      <c r="G34" s="1774"/>
      <c r="H34" s="1742"/>
      <c r="I34" s="1749"/>
      <c r="J34" s="1749"/>
      <c r="K34" s="1775">
        <v>7082</v>
      </c>
      <c r="L34" s="1751" t="s">
        <v>25</v>
      </c>
      <c r="M34" s="1752"/>
      <c r="N34" s="1480"/>
      <c r="O34" s="830"/>
      <c r="P34" s="830"/>
      <c r="Q34" s="830"/>
      <c r="R34" s="830"/>
      <c r="S34" s="833"/>
      <c r="T34" s="827"/>
      <c r="U34" s="830"/>
      <c r="V34" s="830"/>
      <c r="W34" s="830"/>
      <c r="X34" s="830"/>
      <c r="Y34" s="833"/>
      <c r="Z34" s="827"/>
      <c r="AA34" s="830"/>
      <c r="AB34" s="830"/>
      <c r="AC34" s="830"/>
      <c r="AD34" s="830"/>
      <c r="AE34" s="833"/>
      <c r="AF34" s="827"/>
      <c r="AG34" s="830"/>
      <c r="AH34" s="830"/>
      <c r="AI34" s="830"/>
      <c r="AJ34" s="830"/>
      <c r="AK34" s="833"/>
      <c r="AL34" s="827"/>
      <c r="AM34" s="830"/>
      <c r="AN34" s="830"/>
      <c r="AO34" s="830"/>
      <c r="AP34" s="830"/>
      <c r="AQ34" s="833"/>
      <c r="AR34" s="1228"/>
    </row>
    <row r="35" spans="1:44" ht="15" x14ac:dyDescent="0.2">
      <c r="A35" s="1742"/>
      <c r="B35" s="1771"/>
      <c r="C35" s="1744"/>
      <c r="D35" s="1772"/>
      <c r="E35" s="1746"/>
      <c r="F35" s="1773"/>
      <c r="G35" s="1774"/>
      <c r="H35" s="1742"/>
      <c r="I35" s="1749"/>
      <c r="J35" s="1749" t="s">
        <v>29</v>
      </c>
      <c r="K35" s="1775">
        <v>977.35</v>
      </c>
      <c r="L35" s="1751" t="s">
        <v>25</v>
      </c>
      <c r="M35" s="1752">
        <v>138.886</v>
      </c>
      <c r="N35" s="1480"/>
      <c r="O35" s="830"/>
      <c r="P35" s="830"/>
      <c r="Q35" s="830"/>
      <c r="R35" s="830"/>
      <c r="S35" s="833"/>
      <c r="T35" s="827"/>
      <c r="U35" s="830"/>
      <c r="V35" s="830"/>
      <c r="W35" s="830"/>
      <c r="X35" s="830"/>
      <c r="Y35" s="833"/>
      <c r="Z35" s="827"/>
      <c r="AA35" s="830"/>
      <c r="AB35" s="830"/>
      <c r="AC35" s="830"/>
      <c r="AD35" s="830"/>
      <c r="AE35" s="833"/>
      <c r="AF35" s="827"/>
      <c r="AG35" s="830"/>
      <c r="AH35" s="830"/>
      <c r="AI35" s="830"/>
      <c r="AJ35" s="830"/>
      <c r="AK35" s="833"/>
      <c r="AL35" s="827"/>
      <c r="AM35" s="830"/>
      <c r="AN35" s="830"/>
      <c r="AO35" s="830"/>
      <c r="AP35" s="830"/>
      <c r="AQ35" s="833"/>
      <c r="AR35" s="1228"/>
    </row>
    <row r="36" spans="1:44" ht="15" x14ac:dyDescent="0.2">
      <c r="A36" s="1742"/>
      <c r="B36" s="1771"/>
      <c r="C36" s="1744"/>
      <c r="D36" s="1772"/>
      <c r="E36" s="1746"/>
      <c r="F36" s="1773"/>
      <c r="G36" s="1774"/>
      <c r="H36" s="1742"/>
      <c r="I36" s="1749"/>
      <c r="J36" s="1749"/>
      <c r="K36" s="1775"/>
      <c r="L36" s="1751" t="s">
        <v>15</v>
      </c>
      <c r="M36" s="1752"/>
      <c r="N36" s="1480"/>
      <c r="O36" s="830"/>
      <c r="P36" s="830"/>
      <c r="Q36" s="830"/>
      <c r="R36" s="830"/>
      <c r="S36" s="833"/>
      <c r="T36" s="827"/>
      <c r="U36" s="830"/>
      <c r="V36" s="830"/>
      <c r="W36" s="830"/>
      <c r="X36" s="830"/>
      <c r="Y36" s="833"/>
      <c r="Z36" s="827"/>
      <c r="AA36" s="830"/>
      <c r="AB36" s="830"/>
      <c r="AC36" s="830"/>
      <c r="AD36" s="830"/>
      <c r="AE36" s="833"/>
      <c r="AF36" s="827"/>
      <c r="AG36" s="830"/>
      <c r="AH36" s="830"/>
      <c r="AI36" s="830"/>
      <c r="AJ36" s="830"/>
      <c r="AK36" s="833"/>
      <c r="AL36" s="827"/>
      <c r="AM36" s="830"/>
      <c r="AN36" s="830"/>
      <c r="AO36" s="830"/>
      <c r="AP36" s="830"/>
      <c r="AQ36" s="833"/>
      <c r="AR36" s="1228"/>
    </row>
    <row r="37" spans="1:44" ht="30" x14ac:dyDescent="0.25">
      <c r="A37" s="1742"/>
      <c r="B37" s="1771"/>
      <c r="C37" s="1744"/>
      <c r="D37" s="1772"/>
      <c r="E37" s="1746"/>
      <c r="F37" s="1773"/>
      <c r="G37" s="1774"/>
      <c r="H37" s="1742"/>
      <c r="I37" s="1749"/>
      <c r="J37" s="1776" t="s">
        <v>30</v>
      </c>
      <c r="K37" s="1775">
        <v>0</v>
      </c>
      <c r="L37" s="1751" t="s">
        <v>31</v>
      </c>
      <c r="M37" s="1753">
        <v>0</v>
      </c>
      <c r="N37" s="1480"/>
      <c r="O37" s="830"/>
      <c r="P37" s="830"/>
      <c r="Q37" s="830"/>
      <c r="R37" s="830"/>
      <c r="S37" s="833"/>
      <c r="T37" s="827"/>
      <c r="U37" s="830"/>
      <c r="V37" s="830"/>
      <c r="W37" s="830"/>
      <c r="X37" s="830"/>
      <c r="Y37" s="833"/>
      <c r="Z37" s="827"/>
      <c r="AA37" s="830"/>
      <c r="AB37" s="830"/>
      <c r="AC37" s="830"/>
      <c r="AD37" s="830"/>
      <c r="AE37" s="833"/>
      <c r="AF37" s="827"/>
      <c r="AG37" s="830"/>
      <c r="AH37" s="830"/>
      <c r="AI37" s="830"/>
      <c r="AJ37" s="830"/>
      <c r="AK37" s="833"/>
      <c r="AL37" s="827"/>
      <c r="AM37" s="830"/>
      <c r="AN37" s="830"/>
      <c r="AO37" s="830"/>
      <c r="AP37" s="830"/>
      <c r="AQ37" s="833"/>
      <c r="AR37" s="1228"/>
    </row>
    <row r="38" spans="1:44" ht="30" x14ac:dyDescent="0.2">
      <c r="A38" s="1742"/>
      <c r="B38" s="1771"/>
      <c r="C38" s="1744"/>
      <c r="D38" s="1772"/>
      <c r="E38" s="1746"/>
      <c r="F38" s="1773"/>
      <c r="G38" s="1774"/>
      <c r="H38" s="1742"/>
      <c r="I38" s="1749"/>
      <c r="J38" s="1751" t="s">
        <v>32</v>
      </c>
      <c r="K38" s="1775">
        <v>0</v>
      </c>
      <c r="L38" s="1751" t="s">
        <v>31</v>
      </c>
      <c r="M38" s="1753">
        <v>0</v>
      </c>
      <c r="N38" s="1480"/>
      <c r="O38" s="830"/>
      <c r="P38" s="830"/>
      <c r="Q38" s="830"/>
      <c r="R38" s="830"/>
      <c r="S38" s="833"/>
      <c r="T38" s="827"/>
      <c r="U38" s="830"/>
      <c r="V38" s="830"/>
      <c r="W38" s="830"/>
      <c r="X38" s="830"/>
      <c r="Y38" s="833"/>
      <c r="Z38" s="827"/>
      <c r="AA38" s="830"/>
      <c r="AB38" s="830"/>
      <c r="AC38" s="830"/>
      <c r="AD38" s="830"/>
      <c r="AE38" s="833"/>
      <c r="AF38" s="827"/>
      <c r="AG38" s="830"/>
      <c r="AH38" s="830"/>
      <c r="AI38" s="830"/>
      <c r="AJ38" s="830"/>
      <c r="AK38" s="833"/>
      <c r="AL38" s="827"/>
      <c r="AM38" s="830"/>
      <c r="AN38" s="830"/>
      <c r="AO38" s="830"/>
      <c r="AP38" s="830"/>
      <c r="AQ38" s="833"/>
      <c r="AR38" s="1228"/>
    </row>
    <row r="39" spans="1:44" ht="30" x14ac:dyDescent="0.2">
      <c r="A39" s="1742"/>
      <c r="B39" s="1771"/>
      <c r="C39" s="1744"/>
      <c r="D39" s="1772"/>
      <c r="E39" s="1746"/>
      <c r="F39" s="1773"/>
      <c r="G39" s="1774"/>
      <c r="H39" s="1742"/>
      <c r="I39" s="1749"/>
      <c r="J39" s="1751" t="s">
        <v>344</v>
      </c>
      <c r="K39" s="1775">
        <v>0</v>
      </c>
      <c r="L39" s="1751" t="s">
        <v>34</v>
      </c>
      <c r="M39" s="1753">
        <v>0</v>
      </c>
      <c r="N39" s="1480"/>
      <c r="O39" s="830"/>
      <c r="P39" s="830"/>
      <c r="Q39" s="830"/>
      <c r="R39" s="830"/>
      <c r="S39" s="833"/>
      <c r="T39" s="827"/>
      <c r="U39" s="830"/>
      <c r="V39" s="830"/>
      <c r="W39" s="830"/>
      <c r="X39" s="830"/>
      <c r="Y39" s="833"/>
      <c r="Z39" s="827"/>
      <c r="AA39" s="830"/>
      <c r="AB39" s="830"/>
      <c r="AC39" s="830"/>
      <c r="AD39" s="830"/>
      <c r="AE39" s="833"/>
      <c r="AF39" s="827"/>
      <c r="AG39" s="830"/>
      <c r="AH39" s="830"/>
      <c r="AI39" s="830"/>
      <c r="AJ39" s="830"/>
      <c r="AK39" s="833"/>
      <c r="AL39" s="827"/>
      <c r="AM39" s="830"/>
      <c r="AN39" s="830"/>
      <c r="AO39" s="830"/>
      <c r="AP39" s="830"/>
      <c r="AQ39" s="833"/>
      <c r="AR39" s="1228"/>
    </row>
    <row r="40" spans="1:44" ht="15" x14ac:dyDescent="0.2">
      <c r="A40" s="1742"/>
      <c r="B40" s="1771"/>
      <c r="C40" s="1744"/>
      <c r="D40" s="1772"/>
      <c r="E40" s="1746"/>
      <c r="F40" s="1773"/>
      <c r="G40" s="1774"/>
      <c r="H40" s="1742"/>
      <c r="I40" s="1749"/>
      <c r="J40" s="1751" t="s">
        <v>35</v>
      </c>
      <c r="K40" s="1775">
        <v>0</v>
      </c>
      <c r="L40" s="1751" t="s">
        <v>25</v>
      </c>
      <c r="M40" s="1753">
        <v>0</v>
      </c>
      <c r="N40" s="1480"/>
      <c r="O40" s="830"/>
      <c r="P40" s="830"/>
      <c r="Q40" s="830"/>
      <c r="R40" s="830"/>
      <c r="S40" s="833"/>
      <c r="T40" s="827"/>
      <c r="U40" s="830"/>
      <c r="V40" s="830"/>
      <c r="W40" s="830"/>
      <c r="X40" s="830"/>
      <c r="Y40" s="833"/>
      <c r="Z40" s="827"/>
      <c r="AA40" s="830"/>
      <c r="AB40" s="830"/>
      <c r="AC40" s="830"/>
      <c r="AD40" s="830"/>
      <c r="AE40" s="833"/>
      <c r="AF40" s="827"/>
      <c r="AG40" s="830"/>
      <c r="AH40" s="830"/>
      <c r="AI40" s="830"/>
      <c r="AJ40" s="830"/>
      <c r="AK40" s="833"/>
      <c r="AL40" s="827"/>
      <c r="AM40" s="830"/>
      <c r="AN40" s="830"/>
      <c r="AO40" s="830"/>
      <c r="AP40" s="830"/>
      <c r="AQ40" s="833"/>
      <c r="AR40" s="1228"/>
    </row>
    <row r="41" spans="1:44" ht="15.75" thickBot="1" x14ac:dyDescent="0.25">
      <c r="A41" s="1777"/>
      <c r="B41" s="1778"/>
      <c r="C41" s="1779"/>
      <c r="D41" s="1780"/>
      <c r="E41" s="1781"/>
      <c r="F41" s="1782"/>
      <c r="G41" s="1783"/>
      <c r="H41" s="1777"/>
      <c r="I41" s="1784"/>
      <c r="J41" s="1785" t="s">
        <v>36</v>
      </c>
      <c r="K41" s="1786">
        <v>0</v>
      </c>
      <c r="L41" s="1785" t="s">
        <v>34</v>
      </c>
      <c r="M41" s="1787">
        <v>0</v>
      </c>
      <c r="N41" s="1481"/>
      <c r="O41" s="831"/>
      <c r="P41" s="831"/>
      <c r="Q41" s="831"/>
      <c r="R41" s="831"/>
      <c r="S41" s="834"/>
      <c r="T41" s="828"/>
      <c r="U41" s="831"/>
      <c r="V41" s="831"/>
      <c r="W41" s="831"/>
      <c r="X41" s="831"/>
      <c r="Y41" s="834"/>
      <c r="Z41" s="828"/>
      <c r="AA41" s="831"/>
      <c r="AB41" s="831"/>
      <c r="AC41" s="831"/>
      <c r="AD41" s="831"/>
      <c r="AE41" s="834"/>
      <c r="AF41" s="828"/>
      <c r="AG41" s="831"/>
      <c r="AH41" s="831"/>
      <c r="AI41" s="831"/>
      <c r="AJ41" s="831"/>
      <c r="AK41" s="834"/>
      <c r="AL41" s="828"/>
      <c r="AM41" s="831"/>
      <c r="AN41" s="831"/>
      <c r="AO41" s="831"/>
      <c r="AP41" s="831"/>
      <c r="AQ41" s="834"/>
      <c r="AR41" s="1228"/>
    </row>
    <row r="42" spans="1:44" ht="15" x14ac:dyDescent="0.2">
      <c r="A42" s="1731">
        <v>3</v>
      </c>
      <c r="B42" s="1767" t="s">
        <v>360</v>
      </c>
      <c r="C42" s="1733" t="s">
        <v>361</v>
      </c>
      <c r="D42" s="1768">
        <v>3.2040000000000002</v>
      </c>
      <c r="E42" s="1735">
        <v>54800</v>
      </c>
      <c r="F42" s="1769">
        <v>3.2040000000000002</v>
      </c>
      <c r="G42" s="1770">
        <v>54800</v>
      </c>
      <c r="H42" s="1731" t="s">
        <v>85</v>
      </c>
      <c r="I42" s="1738" t="s">
        <v>765</v>
      </c>
      <c r="J42" s="1738" t="s">
        <v>24</v>
      </c>
      <c r="K42" s="1739">
        <v>3.2040000000000002</v>
      </c>
      <c r="L42" s="1740" t="s">
        <v>15</v>
      </c>
      <c r="M42" s="1741">
        <v>182066.41500000001</v>
      </c>
      <c r="N42" s="1480"/>
      <c r="O42" s="830"/>
      <c r="P42" s="830"/>
      <c r="Q42" s="830"/>
      <c r="R42" s="830"/>
      <c r="S42" s="833"/>
      <c r="T42" s="827"/>
      <c r="U42" s="830"/>
      <c r="V42" s="830"/>
      <c r="W42" s="830"/>
      <c r="X42" s="830"/>
      <c r="Y42" s="833"/>
      <c r="Z42" s="827"/>
      <c r="AA42" s="830"/>
      <c r="AB42" s="830"/>
      <c r="AC42" s="830"/>
      <c r="AD42" s="830"/>
      <c r="AE42" s="833"/>
      <c r="AF42" s="827"/>
      <c r="AG42" s="830"/>
      <c r="AH42" s="830"/>
      <c r="AI42" s="830"/>
      <c r="AJ42" s="830"/>
      <c r="AK42" s="833"/>
      <c r="AL42" s="827"/>
      <c r="AM42" s="830"/>
      <c r="AN42" s="830"/>
      <c r="AO42" s="830"/>
      <c r="AP42" s="830"/>
      <c r="AQ42" s="833"/>
      <c r="AR42" s="1227"/>
    </row>
    <row r="43" spans="1:44" ht="15" x14ac:dyDescent="0.2">
      <c r="A43" s="1742"/>
      <c r="B43" s="1771"/>
      <c r="C43" s="1744"/>
      <c r="D43" s="1772"/>
      <c r="E43" s="1746"/>
      <c r="F43" s="1773"/>
      <c r="G43" s="1774"/>
      <c r="H43" s="1742"/>
      <c r="I43" s="1749"/>
      <c r="J43" s="1749"/>
      <c r="K43" s="1750">
        <v>54800</v>
      </c>
      <c r="L43" s="1751" t="s">
        <v>25</v>
      </c>
      <c r="M43" s="1752"/>
      <c r="N43" s="1480"/>
      <c r="O43" s="830"/>
      <c r="P43" s="830"/>
      <c r="Q43" s="830"/>
      <c r="R43" s="830"/>
      <c r="S43" s="833"/>
      <c r="T43" s="827"/>
      <c r="U43" s="830"/>
      <c r="V43" s="830"/>
      <c r="W43" s="830"/>
      <c r="X43" s="830"/>
      <c r="Y43" s="833"/>
      <c r="Z43" s="827"/>
      <c r="AA43" s="830"/>
      <c r="AB43" s="830"/>
      <c r="AC43" s="830"/>
      <c r="AD43" s="830"/>
      <c r="AE43" s="833"/>
      <c r="AF43" s="827"/>
      <c r="AG43" s="830"/>
      <c r="AH43" s="830"/>
      <c r="AI43" s="830"/>
      <c r="AJ43" s="830"/>
      <c r="AK43" s="833"/>
      <c r="AL43" s="827"/>
      <c r="AM43" s="830"/>
      <c r="AN43" s="830"/>
      <c r="AO43" s="830"/>
      <c r="AP43" s="830"/>
      <c r="AQ43" s="833"/>
      <c r="AR43" s="1228"/>
    </row>
    <row r="44" spans="1:44" ht="15" x14ac:dyDescent="0.2">
      <c r="A44" s="1742"/>
      <c r="B44" s="1771"/>
      <c r="C44" s="1744"/>
      <c r="D44" s="1772"/>
      <c r="E44" s="1746"/>
      <c r="F44" s="1773"/>
      <c r="G44" s="1774"/>
      <c r="H44" s="1742"/>
      <c r="I44" s="1749"/>
      <c r="J44" s="1749" t="s">
        <v>29</v>
      </c>
      <c r="K44" s="1750">
        <v>1963.18</v>
      </c>
      <c r="L44" s="1751" t="s">
        <v>25</v>
      </c>
      <c r="M44" s="1752">
        <v>4233.9089999999997</v>
      </c>
      <c r="N44" s="1480"/>
      <c r="O44" s="830"/>
      <c r="P44" s="830"/>
      <c r="Q44" s="830"/>
      <c r="R44" s="830"/>
      <c r="S44" s="833"/>
      <c r="T44" s="827"/>
      <c r="U44" s="830"/>
      <c r="V44" s="830"/>
      <c r="W44" s="830"/>
      <c r="X44" s="830"/>
      <c r="Y44" s="833"/>
      <c r="Z44" s="827"/>
      <c r="AA44" s="830"/>
      <c r="AB44" s="830"/>
      <c r="AC44" s="830"/>
      <c r="AD44" s="830"/>
      <c r="AE44" s="833"/>
      <c r="AF44" s="827"/>
      <c r="AG44" s="830"/>
      <c r="AH44" s="830"/>
      <c r="AI44" s="830"/>
      <c r="AJ44" s="830"/>
      <c r="AK44" s="833"/>
      <c r="AL44" s="827"/>
      <c r="AM44" s="830"/>
      <c r="AN44" s="830"/>
      <c r="AO44" s="830"/>
      <c r="AP44" s="830"/>
      <c r="AQ44" s="833"/>
      <c r="AR44" s="1228"/>
    </row>
    <row r="45" spans="1:44" ht="15" x14ac:dyDescent="0.2">
      <c r="A45" s="1742"/>
      <c r="B45" s="1771"/>
      <c r="C45" s="1744"/>
      <c r="D45" s="1772"/>
      <c r="E45" s="1746"/>
      <c r="F45" s="1773"/>
      <c r="G45" s="1774"/>
      <c r="H45" s="1742"/>
      <c r="I45" s="1749"/>
      <c r="J45" s="1749"/>
      <c r="K45" s="1750"/>
      <c r="L45" s="1751" t="s">
        <v>15</v>
      </c>
      <c r="M45" s="1752"/>
      <c r="N45" s="1480"/>
      <c r="O45" s="830"/>
      <c r="P45" s="830"/>
      <c r="Q45" s="830"/>
      <c r="R45" s="830"/>
      <c r="S45" s="833"/>
      <c r="T45" s="827"/>
      <c r="U45" s="830"/>
      <c r="V45" s="830"/>
      <c r="W45" s="830"/>
      <c r="X45" s="830"/>
      <c r="Y45" s="833"/>
      <c r="Z45" s="827"/>
      <c r="AA45" s="830"/>
      <c r="AB45" s="830"/>
      <c r="AC45" s="830"/>
      <c r="AD45" s="830"/>
      <c r="AE45" s="833"/>
      <c r="AF45" s="827"/>
      <c r="AG45" s="830"/>
      <c r="AH45" s="830"/>
      <c r="AI45" s="830"/>
      <c r="AJ45" s="830"/>
      <c r="AK45" s="833"/>
      <c r="AL45" s="827"/>
      <c r="AM45" s="830"/>
      <c r="AN45" s="830"/>
      <c r="AO45" s="830"/>
      <c r="AP45" s="830"/>
      <c r="AQ45" s="833"/>
      <c r="AR45" s="1228"/>
    </row>
    <row r="46" spans="1:44" ht="30" x14ac:dyDescent="0.25">
      <c r="A46" s="1742"/>
      <c r="B46" s="1771"/>
      <c r="C46" s="1744"/>
      <c r="D46" s="1772"/>
      <c r="E46" s="1746"/>
      <c r="F46" s="1773"/>
      <c r="G46" s="1774"/>
      <c r="H46" s="1742"/>
      <c r="I46" s="1749"/>
      <c r="J46" s="1776" t="s">
        <v>30</v>
      </c>
      <c r="K46" s="1750">
        <v>0</v>
      </c>
      <c r="L46" s="1751" t="s">
        <v>31</v>
      </c>
      <c r="M46" s="1753">
        <v>0</v>
      </c>
      <c r="N46" s="1480"/>
      <c r="O46" s="830"/>
      <c r="P46" s="830"/>
      <c r="Q46" s="830"/>
      <c r="R46" s="830"/>
      <c r="S46" s="833"/>
      <c r="T46" s="827"/>
      <c r="U46" s="830"/>
      <c r="V46" s="830"/>
      <c r="W46" s="830"/>
      <c r="X46" s="830"/>
      <c r="Y46" s="833"/>
      <c r="Z46" s="827"/>
      <c r="AA46" s="830"/>
      <c r="AB46" s="830"/>
      <c r="AC46" s="830"/>
      <c r="AD46" s="830"/>
      <c r="AE46" s="833"/>
      <c r="AF46" s="827"/>
      <c r="AG46" s="830"/>
      <c r="AH46" s="830"/>
      <c r="AI46" s="830"/>
      <c r="AJ46" s="830"/>
      <c r="AK46" s="833"/>
      <c r="AL46" s="827"/>
      <c r="AM46" s="830"/>
      <c r="AN46" s="830"/>
      <c r="AO46" s="830"/>
      <c r="AP46" s="830"/>
      <c r="AQ46" s="833"/>
      <c r="AR46" s="1228"/>
    </row>
    <row r="47" spans="1:44" ht="39.75" customHeight="1" x14ac:dyDescent="0.2">
      <c r="A47" s="1742"/>
      <c r="B47" s="1771"/>
      <c r="C47" s="1744"/>
      <c r="D47" s="1772"/>
      <c r="E47" s="1746"/>
      <c r="F47" s="1773"/>
      <c r="G47" s="1774"/>
      <c r="H47" s="1742"/>
      <c r="I47" s="1749"/>
      <c r="J47" s="1751" t="s">
        <v>32</v>
      </c>
      <c r="K47" s="1750">
        <v>0</v>
      </c>
      <c r="L47" s="1751" t="s">
        <v>31</v>
      </c>
      <c r="M47" s="1753">
        <v>0</v>
      </c>
      <c r="N47" s="1480"/>
      <c r="O47" s="830"/>
      <c r="P47" s="830"/>
      <c r="Q47" s="830"/>
      <c r="R47" s="830"/>
      <c r="S47" s="833"/>
      <c r="T47" s="827"/>
      <c r="U47" s="830"/>
      <c r="V47" s="830"/>
      <c r="W47" s="830"/>
      <c r="X47" s="830"/>
      <c r="Y47" s="833"/>
      <c r="Z47" s="827"/>
      <c r="AA47" s="830"/>
      <c r="AB47" s="830"/>
      <c r="AC47" s="830"/>
      <c r="AD47" s="830"/>
      <c r="AE47" s="833"/>
      <c r="AF47" s="827"/>
      <c r="AG47" s="830"/>
      <c r="AH47" s="830"/>
      <c r="AI47" s="830"/>
      <c r="AJ47" s="830"/>
      <c r="AK47" s="833"/>
      <c r="AL47" s="827"/>
      <c r="AM47" s="830"/>
      <c r="AN47" s="830"/>
      <c r="AO47" s="830"/>
      <c r="AP47" s="830"/>
      <c r="AQ47" s="833"/>
      <c r="AR47" s="1228"/>
    </row>
    <row r="48" spans="1:44" ht="30" x14ac:dyDescent="0.2">
      <c r="A48" s="1742"/>
      <c r="B48" s="1771"/>
      <c r="C48" s="1744"/>
      <c r="D48" s="1772"/>
      <c r="E48" s="1746"/>
      <c r="F48" s="1773"/>
      <c r="G48" s="1774"/>
      <c r="H48" s="1742"/>
      <c r="I48" s="1749"/>
      <c r="J48" s="1751" t="s">
        <v>344</v>
      </c>
      <c r="K48" s="1750">
        <v>0</v>
      </c>
      <c r="L48" s="1751" t="s">
        <v>34</v>
      </c>
      <c r="M48" s="1753">
        <v>0</v>
      </c>
      <c r="N48" s="1480"/>
      <c r="O48" s="830"/>
      <c r="P48" s="830"/>
      <c r="Q48" s="830"/>
      <c r="R48" s="830"/>
      <c r="S48" s="833"/>
      <c r="T48" s="827"/>
      <c r="U48" s="830"/>
      <c r="V48" s="830"/>
      <c r="W48" s="830"/>
      <c r="X48" s="830"/>
      <c r="Y48" s="833"/>
      <c r="Z48" s="827"/>
      <c r="AA48" s="830"/>
      <c r="AB48" s="830"/>
      <c r="AC48" s="830"/>
      <c r="AD48" s="830"/>
      <c r="AE48" s="833"/>
      <c r="AF48" s="827"/>
      <c r="AG48" s="830"/>
      <c r="AH48" s="830"/>
      <c r="AI48" s="830"/>
      <c r="AJ48" s="830"/>
      <c r="AK48" s="833"/>
      <c r="AL48" s="827"/>
      <c r="AM48" s="830"/>
      <c r="AN48" s="830"/>
      <c r="AO48" s="830"/>
      <c r="AP48" s="830"/>
      <c r="AQ48" s="833"/>
      <c r="AR48" s="1228"/>
    </row>
    <row r="49" spans="1:44" ht="15" x14ac:dyDescent="0.2">
      <c r="A49" s="1742"/>
      <c r="B49" s="1771"/>
      <c r="C49" s="1744"/>
      <c r="D49" s="1772"/>
      <c r="E49" s="1746"/>
      <c r="F49" s="1773"/>
      <c r="G49" s="1774"/>
      <c r="H49" s="1742"/>
      <c r="I49" s="1749"/>
      <c r="J49" s="1751" t="s">
        <v>35</v>
      </c>
      <c r="K49" s="1750">
        <v>3420</v>
      </c>
      <c r="L49" s="1751" t="s">
        <v>25</v>
      </c>
      <c r="M49" s="1753">
        <v>7293.0559999999996</v>
      </c>
      <c r="N49" s="1480"/>
      <c r="O49" s="830"/>
      <c r="P49" s="830"/>
      <c r="Q49" s="830"/>
      <c r="R49" s="830"/>
      <c r="S49" s="833"/>
      <c r="T49" s="827"/>
      <c r="U49" s="830"/>
      <c r="V49" s="830"/>
      <c r="W49" s="830"/>
      <c r="X49" s="830"/>
      <c r="Y49" s="833"/>
      <c r="Z49" s="827"/>
      <c r="AA49" s="830"/>
      <c r="AB49" s="830"/>
      <c r="AC49" s="830"/>
      <c r="AD49" s="830"/>
      <c r="AE49" s="833"/>
      <c r="AF49" s="827"/>
      <c r="AG49" s="830"/>
      <c r="AH49" s="830"/>
      <c r="AI49" s="830"/>
      <c r="AJ49" s="830"/>
      <c r="AK49" s="833"/>
      <c r="AL49" s="827"/>
      <c r="AM49" s="830"/>
      <c r="AN49" s="830"/>
      <c r="AO49" s="830"/>
      <c r="AP49" s="830"/>
      <c r="AQ49" s="833"/>
      <c r="AR49" s="1228"/>
    </row>
    <row r="50" spans="1:44" ht="15.75" thickBot="1" x14ac:dyDescent="0.25">
      <c r="A50" s="1755"/>
      <c r="B50" s="1788"/>
      <c r="C50" s="1757"/>
      <c r="D50" s="1789"/>
      <c r="E50" s="1759"/>
      <c r="F50" s="1790"/>
      <c r="G50" s="1791"/>
      <c r="H50" s="1777"/>
      <c r="I50" s="1784"/>
      <c r="J50" s="1785" t="s">
        <v>36</v>
      </c>
      <c r="K50" s="1792">
        <v>0</v>
      </c>
      <c r="L50" s="1785" t="s">
        <v>34</v>
      </c>
      <c r="M50" s="1787">
        <v>0</v>
      </c>
      <c r="N50" s="1481"/>
      <c r="O50" s="831"/>
      <c r="P50" s="831"/>
      <c r="Q50" s="831"/>
      <c r="R50" s="831"/>
      <c r="S50" s="834"/>
      <c r="T50" s="828"/>
      <c r="U50" s="831"/>
      <c r="V50" s="831"/>
      <c r="W50" s="831"/>
      <c r="X50" s="831"/>
      <c r="Y50" s="834"/>
      <c r="Z50" s="828"/>
      <c r="AA50" s="831"/>
      <c r="AB50" s="831"/>
      <c r="AC50" s="831"/>
      <c r="AD50" s="831"/>
      <c r="AE50" s="834"/>
      <c r="AF50" s="828"/>
      <c r="AG50" s="831"/>
      <c r="AH50" s="831"/>
      <c r="AI50" s="831"/>
      <c r="AJ50" s="831"/>
      <c r="AK50" s="834"/>
      <c r="AL50" s="828"/>
      <c r="AM50" s="831"/>
      <c r="AN50" s="831"/>
      <c r="AO50" s="831"/>
      <c r="AP50" s="831"/>
      <c r="AQ50" s="834"/>
      <c r="AR50" s="939"/>
    </row>
    <row r="51" spans="1:44" ht="15" x14ac:dyDescent="0.2">
      <c r="A51" s="1793">
        <v>4</v>
      </c>
      <c r="B51" s="1732" t="s">
        <v>362</v>
      </c>
      <c r="C51" s="1733" t="s">
        <v>363</v>
      </c>
      <c r="D51" s="1768">
        <v>1.5389999999999999</v>
      </c>
      <c r="E51" s="1735">
        <v>14471</v>
      </c>
      <c r="F51" s="1768">
        <v>1.5389999999999999</v>
      </c>
      <c r="G51" s="1770">
        <v>14471</v>
      </c>
      <c r="H51" s="1794" t="s">
        <v>85</v>
      </c>
      <c r="I51" s="1795" t="s">
        <v>760</v>
      </c>
      <c r="J51" s="1796" t="s">
        <v>24</v>
      </c>
      <c r="K51" s="1797">
        <v>1.5389999999999999</v>
      </c>
      <c r="L51" s="1798" t="s">
        <v>15</v>
      </c>
      <c r="M51" s="1799">
        <v>61308.487000000001</v>
      </c>
      <c r="N51" s="1491"/>
      <c r="O51" s="1232"/>
      <c r="P51" s="1232"/>
      <c r="Q51" s="1232"/>
      <c r="R51" s="1232"/>
      <c r="S51" s="1234"/>
      <c r="T51" s="1167"/>
      <c r="U51" s="1232"/>
      <c r="V51" s="1232"/>
      <c r="W51" s="1232"/>
      <c r="X51" s="1232"/>
      <c r="Y51" s="1234"/>
      <c r="Z51" s="1167"/>
      <c r="AA51" s="1232"/>
      <c r="AB51" s="1232"/>
      <c r="AC51" s="1232"/>
      <c r="AD51" s="1232"/>
      <c r="AE51" s="1234"/>
      <c r="AF51" s="1167"/>
      <c r="AG51" s="1232"/>
      <c r="AH51" s="1232"/>
      <c r="AI51" s="1232"/>
      <c r="AJ51" s="1232"/>
      <c r="AK51" s="1234"/>
      <c r="AL51" s="1167"/>
      <c r="AM51" s="1232"/>
      <c r="AN51" s="1232"/>
      <c r="AO51" s="1232"/>
      <c r="AP51" s="1232"/>
      <c r="AQ51" s="1234"/>
      <c r="AR51" s="1219"/>
    </row>
    <row r="52" spans="1:44" ht="15" x14ac:dyDescent="0.2">
      <c r="A52" s="1800"/>
      <c r="B52" s="1743"/>
      <c r="C52" s="1744"/>
      <c r="D52" s="1772"/>
      <c r="E52" s="1746"/>
      <c r="F52" s="1772"/>
      <c r="G52" s="1774"/>
      <c r="H52" s="1742"/>
      <c r="I52" s="1749"/>
      <c r="J52" s="1795"/>
      <c r="K52" s="1750">
        <v>14471</v>
      </c>
      <c r="L52" s="1751" t="s">
        <v>25</v>
      </c>
      <c r="M52" s="1752"/>
      <c r="N52" s="1491"/>
      <c r="O52" s="1232"/>
      <c r="P52" s="1232"/>
      <c r="Q52" s="1232"/>
      <c r="R52" s="1232"/>
      <c r="S52" s="1234"/>
      <c r="T52" s="1167"/>
      <c r="U52" s="1232"/>
      <c r="V52" s="1232"/>
      <c r="W52" s="1232"/>
      <c r="X52" s="1232"/>
      <c r="Y52" s="1234"/>
      <c r="Z52" s="1167"/>
      <c r="AA52" s="1232"/>
      <c r="AB52" s="1232"/>
      <c r="AC52" s="1232"/>
      <c r="AD52" s="1232"/>
      <c r="AE52" s="1234"/>
      <c r="AF52" s="1167"/>
      <c r="AG52" s="1232"/>
      <c r="AH52" s="1232"/>
      <c r="AI52" s="1232"/>
      <c r="AJ52" s="1232"/>
      <c r="AK52" s="1234"/>
      <c r="AL52" s="1167"/>
      <c r="AM52" s="1232"/>
      <c r="AN52" s="1232"/>
      <c r="AO52" s="1232"/>
      <c r="AP52" s="1232"/>
      <c r="AQ52" s="1234"/>
      <c r="AR52" s="1219"/>
    </row>
    <row r="53" spans="1:44" ht="15" x14ac:dyDescent="0.2">
      <c r="A53" s="1800"/>
      <c r="B53" s="1743"/>
      <c r="C53" s="1744"/>
      <c r="D53" s="1772"/>
      <c r="E53" s="1746"/>
      <c r="F53" s="1772"/>
      <c r="G53" s="1774"/>
      <c r="H53" s="1742"/>
      <c r="I53" s="1749"/>
      <c r="J53" s="1762" t="s">
        <v>29</v>
      </c>
      <c r="K53" s="1750">
        <v>500.6</v>
      </c>
      <c r="L53" s="1751" t="s">
        <v>25</v>
      </c>
      <c r="M53" s="1752">
        <v>997.69600000000003</v>
      </c>
      <c r="N53" s="1491"/>
      <c r="O53" s="1232"/>
      <c r="P53" s="1232"/>
      <c r="Q53" s="1232"/>
      <c r="R53" s="1232"/>
      <c r="S53" s="1234"/>
      <c r="T53" s="1167"/>
      <c r="U53" s="1232"/>
      <c r="V53" s="1232"/>
      <c r="W53" s="1232"/>
      <c r="X53" s="1232"/>
      <c r="Y53" s="1234"/>
      <c r="Z53" s="1167"/>
      <c r="AA53" s="1232"/>
      <c r="AB53" s="1232"/>
      <c r="AC53" s="1232"/>
      <c r="AD53" s="1232"/>
      <c r="AE53" s="1234"/>
      <c r="AF53" s="1167"/>
      <c r="AG53" s="1232"/>
      <c r="AH53" s="1232"/>
      <c r="AI53" s="1232"/>
      <c r="AJ53" s="1232"/>
      <c r="AK53" s="1234"/>
      <c r="AL53" s="1167"/>
      <c r="AM53" s="1232"/>
      <c r="AN53" s="1232"/>
      <c r="AO53" s="1232"/>
      <c r="AP53" s="1232"/>
      <c r="AQ53" s="1234"/>
      <c r="AR53" s="1219"/>
    </row>
    <row r="54" spans="1:44" ht="15" x14ac:dyDescent="0.2">
      <c r="A54" s="1800"/>
      <c r="B54" s="1743"/>
      <c r="C54" s="1744"/>
      <c r="D54" s="1772"/>
      <c r="E54" s="1746"/>
      <c r="F54" s="1772"/>
      <c r="G54" s="1774"/>
      <c r="H54" s="1742"/>
      <c r="I54" s="1749"/>
      <c r="J54" s="1795"/>
      <c r="K54" s="1750"/>
      <c r="L54" s="1751" t="s">
        <v>15</v>
      </c>
      <c r="M54" s="1752"/>
      <c r="N54" s="1491"/>
      <c r="O54" s="1232"/>
      <c r="P54" s="1232"/>
      <c r="Q54" s="1232"/>
      <c r="R54" s="1232"/>
      <c r="S54" s="1234"/>
      <c r="T54" s="1167"/>
      <c r="U54" s="1232"/>
      <c r="V54" s="1232"/>
      <c r="W54" s="1232"/>
      <c r="X54" s="1232"/>
      <c r="Y54" s="1234"/>
      <c r="Z54" s="1167"/>
      <c r="AA54" s="1232"/>
      <c r="AB54" s="1232"/>
      <c r="AC54" s="1232"/>
      <c r="AD54" s="1232"/>
      <c r="AE54" s="1234"/>
      <c r="AF54" s="1167"/>
      <c r="AG54" s="1232"/>
      <c r="AH54" s="1232"/>
      <c r="AI54" s="1232"/>
      <c r="AJ54" s="1232"/>
      <c r="AK54" s="1234"/>
      <c r="AL54" s="1167"/>
      <c r="AM54" s="1232"/>
      <c r="AN54" s="1232"/>
      <c r="AO54" s="1232"/>
      <c r="AP54" s="1232"/>
      <c r="AQ54" s="1234"/>
      <c r="AR54" s="1219"/>
    </row>
    <row r="55" spans="1:44" ht="30" x14ac:dyDescent="0.25">
      <c r="A55" s="1800"/>
      <c r="B55" s="1743"/>
      <c r="C55" s="1744"/>
      <c r="D55" s="1772"/>
      <c r="E55" s="1746"/>
      <c r="F55" s="1772"/>
      <c r="G55" s="1774"/>
      <c r="H55" s="1742"/>
      <c r="I55" s="1749"/>
      <c r="J55" s="1776" t="s">
        <v>30</v>
      </c>
      <c r="K55" s="1750">
        <v>0</v>
      </c>
      <c r="L55" s="1751" t="s">
        <v>31</v>
      </c>
      <c r="M55" s="1753">
        <v>0</v>
      </c>
      <c r="N55" s="1491"/>
      <c r="O55" s="1232"/>
      <c r="P55" s="1232"/>
      <c r="Q55" s="1232"/>
      <c r="R55" s="1232"/>
      <c r="S55" s="1234"/>
      <c r="T55" s="1167"/>
      <c r="U55" s="1232"/>
      <c r="V55" s="1232"/>
      <c r="W55" s="1232"/>
      <c r="X55" s="1232"/>
      <c r="Y55" s="1234"/>
      <c r="Z55" s="1167"/>
      <c r="AA55" s="1232"/>
      <c r="AB55" s="1232"/>
      <c r="AC55" s="1232"/>
      <c r="AD55" s="1232"/>
      <c r="AE55" s="1234"/>
      <c r="AF55" s="1167"/>
      <c r="AG55" s="1232"/>
      <c r="AH55" s="1232"/>
      <c r="AI55" s="1232"/>
      <c r="AJ55" s="1232"/>
      <c r="AK55" s="1234"/>
      <c r="AL55" s="1167"/>
      <c r="AM55" s="1232"/>
      <c r="AN55" s="1232"/>
      <c r="AO55" s="1232"/>
      <c r="AP55" s="1232"/>
      <c r="AQ55" s="1234"/>
      <c r="AR55" s="1219"/>
    </row>
    <row r="56" spans="1:44" ht="30" x14ac:dyDescent="0.2">
      <c r="A56" s="1800"/>
      <c r="B56" s="1743"/>
      <c r="C56" s="1744"/>
      <c r="D56" s="1772"/>
      <c r="E56" s="1746"/>
      <c r="F56" s="1772"/>
      <c r="G56" s="1774"/>
      <c r="H56" s="1742"/>
      <c r="I56" s="1749"/>
      <c r="J56" s="1751" t="s">
        <v>32</v>
      </c>
      <c r="K56" s="1750">
        <v>0</v>
      </c>
      <c r="L56" s="1751" t="s">
        <v>31</v>
      </c>
      <c r="M56" s="1753">
        <v>0</v>
      </c>
      <c r="N56" s="1491"/>
      <c r="O56" s="1232"/>
      <c r="P56" s="1232"/>
      <c r="Q56" s="1232"/>
      <c r="R56" s="1232"/>
      <c r="S56" s="1234"/>
      <c r="T56" s="1167"/>
      <c r="U56" s="1232"/>
      <c r="V56" s="1232"/>
      <c r="W56" s="1232"/>
      <c r="X56" s="1232"/>
      <c r="Y56" s="1234"/>
      <c r="Z56" s="1167"/>
      <c r="AA56" s="1232"/>
      <c r="AB56" s="1232"/>
      <c r="AC56" s="1232"/>
      <c r="AD56" s="1232"/>
      <c r="AE56" s="1234"/>
      <c r="AF56" s="1167"/>
      <c r="AG56" s="1232"/>
      <c r="AH56" s="1232"/>
      <c r="AI56" s="1232"/>
      <c r="AJ56" s="1232"/>
      <c r="AK56" s="1234"/>
      <c r="AL56" s="1167"/>
      <c r="AM56" s="1232"/>
      <c r="AN56" s="1232"/>
      <c r="AO56" s="1232"/>
      <c r="AP56" s="1232"/>
      <c r="AQ56" s="1234"/>
      <c r="AR56" s="1219"/>
    </row>
    <row r="57" spans="1:44" ht="30" x14ac:dyDescent="0.2">
      <c r="A57" s="1800"/>
      <c r="B57" s="1743"/>
      <c r="C57" s="1744"/>
      <c r="D57" s="1772"/>
      <c r="E57" s="1746"/>
      <c r="F57" s="1772"/>
      <c r="G57" s="1774"/>
      <c r="H57" s="1742"/>
      <c r="I57" s="1749"/>
      <c r="J57" s="1751" t="s">
        <v>344</v>
      </c>
      <c r="K57" s="1750">
        <v>0</v>
      </c>
      <c r="L57" s="1751" t="s">
        <v>34</v>
      </c>
      <c r="M57" s="1753">
        <v>0</v>
      </c>
      <c r="N57" s="1491"/>
      <c r="O57" s="1232"/>
      <c r="P57" s="1232"/>
      <c r="Q57" s="1232"/>
      <c r="R57" s="1232"/>
      <c r="S57" s="1234"/>
      <c r="T57" s="1167"/>
      <c r="U57" s="1232"/>
      <c r="V57" s="1232"/>
      <c r="W57" s="1232"/>
      <c r="X57" s="1232"/>
      <c r="Y57" s="1234"/>
      <c r="Z57" s="1167"/>
      <c r="AA57" s="1232"/>
      <c r="AB57" s="1232"/>
      <c r="AC57" s="1232"/>
      <c r="AD57" s="1232"/>
      <c r="AE57" s="1234"/>
      <c r="AF57" s="1167"/>
      <c r="AG57" s="1232"/>
      <c r="AH57" s="1232"/>
      <c r="AI57" s="1232"/>
      <c r="AJ57" s="1232"/>
      <c r="AK57" s="1234"/>
      <c r="AL57" s="1167"/>
      <c r="AM57" s="1232"/>
      <c r="AN57" s="1232"/>
      <c r="AO57" s="1232"/>
      <c r="AP57" s="1232"/>
      <c r="AQ57" s="1234"/>
      <c r="AR57" s="1219"/>
    </row>
    <row r="58" spans="1:44" ht="15" x14ac:dyDescent="0.2">
      <c r="A58" s="1800"/>
      <c r="B58" s="1743"/>
      <c r="C58" s="1744"/>
      <c r="D58" s="1772"/>
      <c r="E58" s="1746"/>
      <c r="F58" s="1772"/>
      <c r="G58" s="1774"/>
      <c r="H58" s="1742"/>
      <c r="I58" s="1749"/>
      <c r="J58" s="1751" t="s">
        <v>35</v>
      </c>
      <c r="K58" s="1750">
        <v>0</v>
      </c>
      <c r="L58" s="1751" t="s">
        <v>25</v>
      </c>
      <c r="M58" s="1753">
        <v>0</v>
      </c>
      <c r="N58" s="1491"/>
      <c r="O58" s="1232"/>
      <c r="P58" s="1232"/>
      <c r="Q58" s="1232"/>
      <c r="R58" s="1232"/>
      <c r="S58" s="1234"/>
      <c r="T58" s="1167"/>
      <c r="U58" s="1232"/>
      <c r="V58" s="1232"/>
      <c r="W58" s="1232"/>
      <c r="X58" s="1232"/>
      <c r="Y58" s="1234"/>
      <c r="Z58" s="1167"/>
      <c r="AA58" s="1232"/>
      <c r="AB58" s="1232"/>
      <c r="AC58" s="1232"/>
      <c r="AD58" s="1232"/>
      <c r="AE58" s="1234"/>
      <c r="AF58" s="1167"/>
      <c r="AG58" s="1232"/>
      <c r="AH58" s="1232"/>
      <c r="AI58" s="1232"/>
      <c r="AJ58" s="1232"/>
      <c r="AK58" s="1234"/>
      <c r="AL58" s="1167"/>
      <c r="AM58" s="1232"/>
      <c r="AN58" s="1232"/>
      <c r="AO58" s="1232"/>
      <c r="AP58" s="1232"/>
      <c r="AQ58" s="1234"/>
      <c r="AR58" s="1219"/>
    </row>
    <row r="59" spans="1:44" ht="15.75" thickBot="1" x14ac:dyDescent="0.25">
      <c r="A59" s="1801"/>
      <c r="B59" s="1802"/>
      <c r="C59" s="1779"/>
      <c r="D59" s="1780"/>
      <c r="E59" s="1781"/>
      <c r="F59" s="1780"/>
      <c r="G59" s="1783"/>
      <c r="H59" s="1777"/>
      <c r="I59" s="1784"/>
      <c r="J59" s="1785" t="s">
        <v>36</v>
      </c>
      <c r="K59" s="1792">
        <v>0</v>
      </c>
      <c r="L59" s="1785" t="s">
        <v>34</v>
      </c>
      <c r="M59" s="1787">
        <v>0</v>
      </c>
      <c r="N59" s="1492"/>
      <c r="O59" s="756"/>
      <c r="P59" s="756"/>
      <c r="Q59" s="756"/>
      <c r="R59" s="756"/>
      <c r="S59" s="1235"/>
      <c r="T59" s="760"/>
      <c r="U59" s="756"/>
      <c r="V59" s="756"/>
      <c r="W59" s="756"/>
      <c r="X59" s="756"/>
      <c r="Y59" s="1235"/>
      <c r="Z59" s="760"/>
      <c r="AA59" s="756"/>
      <c r="AB59" s="756"/>
      <c r="AC59" s="756"/>
      <c r="AD59" s="756"/>
      <c r="AE59" s="1235"/>
      <c r="AF59" s="760"/>
      <c r="AG59" s="756"/>
      <c r="AH59" s="756"/>
      <c r="AI59" s="756"/>
      <c r="AJ59" s="756"/>
      <c r="AK59" s="1235"/>
      <c r="AL59" s="760"/>
      <c r="AM59" s="756"/>
      <c r="AN59" s="756"/>
      <c r="AO59" s="756"/>
      <c r="AP59" s="756"/>
      <c r="AQ59" s="1235"/>
      <c r="AR59" s="1220"/>
    </row>
    <row r="60" spans="1:44" s="625" customFormat="1" ht="15" x14ac:dyDescent="0.2">
      <c r="A60" s="1803">
        <v>5</v>
      </c>
      <c r="B60" s="1804">
        <v>2247968</v>
      </c>
      <c r="C60" s="1805" t="s">
        <v>761</v>
      </c>
      <c r="D60" s="1806">
        <v>0.71499999999999997</v>
      </c>
      <c r="E60" s="1807">
        <v>14200</v>
      </c>
      <c r="F60" s="1806">
        <v>0.71499999999999997</v>
      </c>
      <c r="G60" s="1808">
        <v>14200</v>
      </c>
      <c r="H60" s="1809" t="s">
        <v>762</v>
      </c>
      <c r="I60" s="1810" t="s">
        <v>763</v>
      </c>
      <c r="J60" s="1749" t="s">
        <v>24</v>
      </c>
      <c r="K60" s="1775">
        <v>0.71499999999999997</v>
      </c>
      <c r="L60" s="1751" t="s">
        <v>15</v>
      </c>
      <c r="M60" s="1752">
        <v>36918.232000000004</v>
      </c>
      <c r="N60" s="1229"/>
      <c r="O60" s="755"/>
      <c r="P60" s="755"/>
      <c r="Q60" s="755"/>
      <c r="R60" s="755"/>
      <c r="S60" s="1233"/>
      <c r="T60" s="759"/>
      <c r="U60" s="755"/>
      <c r="V60" s="755"/>
      <c r="W60" s="755"/>
      <c r="X60" s="755"/>
      <c r="Y60" s="1233"/>
      <c r="Z60" s="759"/>
      <c r="AA60" s="755"/>
      <c r="AB60" s="755"/>
      <c r="AC60" s="755"/>
      <c r="AD60" s="755"/>
      <c r="AE60" s="1233"/>
      <c r="AF60" s="759"/>
      <c r="AG60" s="755"/>
      <c r="AH60" s="755"/>
      <c r="AI60" s="755"/>
      <c r="AJ60" s="755"/>
      <c r="AK60" s="1233"/>
      <c r="AL60" s="759"/>
      <c r="AM60" s="755"/>
      <c r="AN60" s="755"/>
      <c r="AO60" s="755"/>
      <c r="AP60" s="755"/>
      <c r="AQ60" s="1233"/>
      <c r="AR60" s="1218"/>
    </row>
    <row r="61" spans="1:44" s="625" customFormat="1" ht="15" x14ac:dyDescent="0.2">
      <c r="A61" s="1811"/>
      <c r="B61" s="1812"/>
      <c r="C61" s="1813"/>
      <c r="D61" s="1814"/>
      <c r="E61" s="1815"/>
      <c r="F61" s="1814"/>
      <c r="G61" s="1816"/>
      <c r="H61" s="1817"/>
      <c r="I61" s="1796"/>
      <c r="J61" s="1749"/>
      <c r="K61" s="1750">
        <v>14200</v>
      </c>
      <c r="L61" s="1751" t="s">
        <v>25</v>
      </c>
      <c r="M61" s="1752"/>
      <c r="N61" s="1230"/>
      <c r="O61" s="1232"/>
      <c r="P61" s="1232"/>
      <c r="Q61" s="1232"/>
      <c r="R61" s="1232"/>
      <c r="S61" s="1234"/>
      <c r="T61" s="1167"/>
      <c r="U61" s="1232"/>
      <c r="V61" s="1232"/>
      <c r="W61" s="1232"/>
      <c r="X61" s="1232"/>
      <c r="Y61" s="1234"/>
      <c r="Z61" s="1167"/>
      <c r="AA61" s="1232"/>
      <c r="AB61" s="1232"/>
      <c r="AC61" s="1232"/>
      <c r="AD61" s="1232"/>
      <c r="AE61" s="1234"/>
      <c r="AF61" s="1167"/>
      <c r="AG61" s="1232"/>
      <c r="AH61" s="1232"/>
      <c r="AI61" s="1232"/>
      <c r="AJ61" s="1232"/>
      <c r="AK61" s="1234"/>
      <c r="AL61" s="1167"/>
      <c r="AM61" s="1232"/>
      <c r="AN61" s="1232"/>
      <c r="AO61" s="1232"/>
      <c r="AP61" s="1232"/>
      <c r="AQ61" s="1234"/>
      <c r="AR61" s="1219"/>
    </row>
    <row r="62" spans="1:44" s="625" customFormat="1" ht="15" x14ac:dyDescent="0.2">
      <c r="A62" s="1811"/>
      <c r="B62" s="1812"/>
      <c r="C62" s="1813"/>
      <c r="D62" s="1814"/>
      <c r="E62" s="1815"/>
      <c r="F62" s="1814"/>
      <c r="G62" s="1816"/>
      <c r="H62" s="1817"/>
      <c r="I62" s="1796"/>
      <c r="J62" s="1749" t="s">
        <v>29</v>
      </c>
      <c r="K62" s="1750">
        <v>281.35000000000002</v>
      </c>
      <c r="L62" s="1751" t="s">
        <v>25</v>
      </c>
      <c r="M62" s="1818">
        <v>614.87</v>
      </c>
      <c r="N62" s="1230"/>
      <c r="O62" s="1232"/>
      <c r="P62" s="1232"/>
      <c r="Q62" s="1232"/>
      <c r="R62" s="1232"/>
      <c r="S62" s="1234"/>
      <c r="T62" s="1167"/>
      <c r="U62" s="1232"/>
      <c r="V62" s="1232"/>
      <c r="W62" s="1232"/>
      <c r="X62" s="1232"/>
      <c r="Y62" s="1234"/>
      <c r="Z62" s="1167"/>
      <c r="AA62" s="1232"/>
      <c r="AB62" s="1232"/>
      <c r="AC62" s="1232"/>
      <c r="AD62" s="1232"/>
      <c r="AE62" s="1234"/>
      <c r="AF62" s="1167"/>
      <c r="AG62" s="1232"/>
      <c r="AH62" s="1232"/>
      <c r="AI62" s="1232"/>
      <c r="AJ62" s="1232"/>
      <c r="AK62" s="1234"/>
      <c r="AL62" s="1167"/>
      <c r="AM62" s="1232"/>
      <c r="AN62" s="1232"/>
      <c r="AO62" s="1232"/>
      <c r="AP62" s="1232"/>
      <c r="AQ62" s="1234"/>
      <c r="AR62" s="1219"/>
    </row>
    <row r="63" spans="1:44" s="625" customFormat="1" ht="15" x14ac:dyDescent="0.2">
      <c r="A63" s="1811"/>
      <c r="B63" s="1812"/>
      <c r="C63" s="1813"/>
      <c r="D63" s="1814"/>
      <c r="E63" s="1815"/>
      <c r="F63" s="1814"/>
      <c r="G63" s="1816"/>
      <c r="H63" s="1817"/>
      <c r="I63" s="1796"/>
      <c r="J63" s="1749"/>
      <c r="K63" s="1750"/>
      <c r="L63" s="1751" t="s">
        <v>15</v>
      </c>
      <c r="M63" s="1799"/>
      <c r="N63" s="1230"/>
      <c r="O63" s="1232"/>
      <c r="P63" s="1232"/>
      <c r="Q63" s="1232"/>
      <c r="R63" s="1232"/>
      <c r="S63" s="1234"/>
      <c r="T63" s="1167"/>
      <c r="U63" s="1232"/>
      <c r="V63" s="1232"/>
      <c r="W63" s="1232"/>
      <c r="X63" s="1232"/>
      <c r="Y63" s="1234"/>
      <c r="Z63" s="1167"/>
      <c r="AA63" s="1232"/>
      <c r="AB63" s="1232"/>
      <c r="AC63" s="1232"/>
      <c r="AD63" s="1232"/>
      <c r="AE63" s="1234"/>
      <c r="AF63" s="1167"/>
      <c r="AG63" s="1232"/>
      <c r="AH63" s="1232"/>
      <c r="AI63" s="1232"/>
      <c r="AJ63" s="1232"/>
      <c r="AK63" s="1234"/>
      <c r="AL63" s="1167"/>
      <c r="AM63" s="1232"/>
      <c r="AN63" s="1232"/>
      <c r="AO63" s="1232"/>
      <c r="AP63" s="1232"/>
      <c r="AQ63" s="1234"/>
      <c r="AR63" s="1219"/>
    </row>
    <row r="64" spans="1:44" s="625" customFormat="1" ht="30" x14ac:dyDescent="0.2">
      <c r="A64" s="1811"/>
      <c r="B64" s="1812"/>
      <c r="C64" s="1813"/>
      <c r="D64" s="1814"/>
      <c r="E64" s="1815"/>
      <c r="F64" s="1814"/>
      <c r="G64" s="1816"/>
      <c r="H64" s="1817"/>
      <c r="I64" s="1796"/>
      <c r="J64" s="1751" t="s">
        <v>30</v>
      </c>
      <c r="K64" s="1750">
        <v>0</v>
      </c>
      <c r="L64" s="1751" t="s">
        <v>31</v>
      </c>
      <c r="M64" s="1753">
        <v>0</v>
      </c>
      <c r="N64" s="1230"/>
      <c r="O64" s="1232"/>
      <c r="P64" s="1232"/>
      <c r="Q64" s="1232"/>
      <c r="R64" s="1232"/>
      <c r="S64" s="1234"/>
      <c r="T64" s="1167"/>
      <c r="U64" s="1232"/>
      <c r="V64" s="1232"/>
      <c r="W64" s="1232"/>
      <c r="X64" s="1232"/>
      <c r="Y64" s="1234"/>
      <c r="Z64" s="1167"/>
      <c r="AA64" s="1232"/>
      <c r="AB64" s="1232"/>
      <c r="AC64" s="1232"/>
      <c r="AD64" s="1232"/>
      <c r="AE64" s="1234"/>
      <c r="AF64" s="1167"/>
      <c r="AG64" s="1232"/>
      <c r="AH64" s="1232"/>
      <c r="AI64" s="1232"/>
      <c r="AJ64" s="1232"/>
      <c r="AK64" s="1234"/>
      <c r="AL64" s="1167"/>
      <c r="AM64" s="1232"/>
      <c r="AN64" s="1232"/>
      <c r="AO64" s="1232"/>
      <c r="AP64" s="1232"/>
      <c r="AQ64" s="1234"/>
      <c r="AR64" s="1219"/>
    </row>
    <row r="65" spans="1:44" s="625" customFormat="1" ht="30" x14ac:dyDescent="0.2">
      <c r="A65" s="1811"/>
      <c r="B65" s="1812"/>
      <c r="C65" s="1813"/>
      <c r="D65" s="1814"/>
      <c r="E65" s="1815"/>
      <c r="F65" s="1814"/>
      <c r="G65" s="1816"/>
      <c r="H65" s="1817"/>
      <c r="I65" s="1796"/>
      <c r="J65" s="1751" t="s">
        <v>32</v>
      </c>
      <c r="K65" s="1750">
        <v>0</v>
      </c>
      <c r="L65" s="1751" t="s">
        <v>31</v>
      </c>
      <c r="M65" s="1753">
        <v>0</v>
      </c>
      <c r="N65" s="1230"/>
      <c r="O65" s="1232"/>
      <c r="P65" s="1232"/>
      <c r="Q65" s="1232"/>
      <c r="R65" s="1232"/>
      <c r="S65" s="1234"/>
      <c r="T65" s="1167"/>
      <c r="U65" s="1232"/>
      <c r="V65" s="1232"/>
      <c r="W65" s="1232"/>
      <c r="X65" s="1232"/>
      <c r="Y65" s="1234"/>
      <c r="Z65" s="1167"/>
      <c r="AA65" s="1232"/>
      <c r="AB65" s="1232"/>
      <c r="AC65" s="1232"/>
      <c r="AD65" s="1232"/>
      <c r="AE65" s="1234"/>
      <c r="AF65" s="1167"/>
      <c r="AG65" s="1232"/>
      <c r="AH65" s="1232"/>
      <c r="AI65" s="1232"/>
      <c r="AJ65" s="1232"/>
      <c r="AK65" s="1234"/>
      <c r="AL65" s="1167"/>
      <c r="AM65" s="1232"/>
      <c r="AN65" s="1232"/>
      <c r="AO65" s="1232"/>
      <c r="AP65" s="1232"/>
      <c r="AQ65" s="1234"/>
      <c r="AR65" s="1219"/>
    </row>
    <row r="66" spans="1:44" s="625" customFormat="1" ht="30" x14ac:dyDescent="0.2">
      <c r="A66" s="1811"/>
      <c r="B66" s="1812"/>
      <c r="C66" s="1813"/>
      <c r="D66" s="1814"/>
      <c r="E66" s="1815"/>
      <c r="F66" s="1814"/>
      <c r="G66" s="1816"/>
      <c r="H66" s="1817"/>
      <c r="I66" s="1796"/>
      <c r="J66" s="1751" t="s">
        <v>344</v>
      </c>
      <c r="K66" s="1750">
        <v>80</v>
      </c>
      <c r="L66" s="1751" t="s">
        <v>34</v>
      </c>
      <c r="M66" s="1753">
        <v>63.162999999999997</v>
      </c>
      <c r="N66" s="1230"/>
      <c r="O66" s="1232"/>
      <c r="P66" s="1232"/>
      <c r="Q66" s="1232"/>
      <c r="R66" s="1232"/>
      <c r="S66" s="1234"/>
      <c r="T66" s="1167"/>
      <c r="U66" s="1232"/>
      <c r="V66" s="1232"/>
      <c r="W66" s="1232"/>
      <c r="X66" s="1232"/>
      <c r="Y66" s="1234"/>
      <c r="Z66" s="1167"/>
      <c r="AA66" s="1232"/>
      <c r="AB66" s="1232"/>
      <c r="AC66" s="1232"/>
      <c r="AD66" s="1232"/>
      <c r="AE66" s="1234"/>
      <c r="AF66" s="1167"/>
      <c r="AG66" s="1232"/>
      <c r="AH66" s="1232"/>
      <c r="AI66" s="1232"/>
      <c r="AJ66" s="1232"/>
      <c r="AK66" s="1234"/>
      <c r="AL66" s="1167"/>
      <c r="AM66" s="1232"/>
      <c r="AN66" s="1232"/>
      <c r="AO66" s="1232"/>
      <c r="AP66" s="1232"/>
      <c r="AQ66" s="1234"/>
      <c r="AR66" s="1219"/>
    </row>
    <row r="67" spans="1:44" s="625" customFormat="1" ht="15.75" thickBot="1" x14ac:dyDescent="0.25">
      <c r="A67" s="1819"/>
      <c r="B67" s="1820"/>
      <c r="C67" s="1821"/>
      <c r="D67" s="1822"/>
      <c r="E67" s="1823"/>
      <c r="F67" s="1822"/>
      <c r="G67" s="1824"/>
      <c r="H67" s="1825"/>
      <c r="I67" s="1826"/>
      <c r="J67" s="1763" t="s">
        <v>35</v>
      </c>
      <c r="K67" s="1764">
        <v>1300</v>
      </c>
      <c r="L67" s="1763" t="s">
        <v>25</v>
      </c>
      <c r="M67" s="1766">
        <v>2897.0709999999999</v>
      </c>
      <c r="N67" s="1231"/>
      <c r="O67" s="756"/>
      <c r="P67" s="756"/>
      <c r="Q67" s="756"/>
      <c r="R67" s="756"/>
      <c r="S67" s="1235"/>
      <c r="T67" s="760"/>
      <c r="U67" s="756"/>
      <c r="V67" s="756"/>
      <c r="W67" s="756"/>
      <c r="X67" s="756"/>
      <c r="Y67" s="1235"/>
      <c r="Z67" s="760"/>
      <c r="AA67" s="756"/>
      <c r="AB67" s="756"/>
      <c r="AC67" s="756"/>
      <c r="AD67" s="756"/>
      <c r="AE67" s="1235"/>
      <c r="AF67" s="760"/>
      <c r="AG67" s="756"/>
      <c r="AH67" s="756"/>
      <c r="AI67" s="756"/>
      <c r="AJ67" s="756"/>
      <c r="AK67" s="1235"/>
      <c r="AL67" s="760"/>
      <c r="AM67" s="756"/>
      <c r="AN67" s="756"/>
      <c r="AO67" s="756"/>
      <c r="AP67" s="756"/>
      <c r="AQ67" s="1235"/>
      <c r="AR67" s="1220"/>
    </row>
    <row r="68" spans="1:44" ht="15" x14ac:dyDescent="0.2">
      <c r="A68" s="942">
        <v>6</v>
      </c>
      <c r="B68" s="1488" t="s">
        <v>354</v>
      </c>
      <c r="C68" s="1482" t="s">
        <v>355</v>
      </c>
      <c r="D68" s="1248">
        <v>1.264</v>
      </c>
      <c r="E68" s="1483">
        <v>11756</v>
      </c>
      <c r="F68" s="1248">
        <v>1.264</v>
      </c>
      <c r="G68" s="1484">
        <v>11756</v>
      </c>
      <c r="H68" s="1194"/>
      <c r="I68" s="1508"/>
      <c r="J68" s="826"/>
      <c r="K68" s="1308"/>
      <c r="L68" s="829"/>
      <c r="M68" s="832"/>
      <c r="N68" s="826" t="s">
        <v>85</v>
      </c>
      <c r="O68" s="829" t="s">
        <v>356</v>
      </c>
      <c r="P68" s="846" t="s">
        <v>24</v>
      </c>
      <c r="Q68" s="347">
        <v>1.264</v>
      </c>
      <c r="R68" s="315" t="s">
        <v>15</v>
      </c>
      <c r="S68" s="1478">
        <v>60798.400000000001</v>
      </c>
      <c r="T68" s="826"/>
      <c r="U68" s="829"/>
      <c r="V68" s="829"/>
      <c r="W68" s="829"/>
      <c r="X68" s="829"/>
      <c r="Y68" s="832"/>
      <c r="Z68" s="826"/>
      <c r="AA68" s="829"/>
      <c r="AB68" s="829"/>
      <c r="AC68" s="829"/>
      <c r="AD68" s="829"/>
      <c r="AE68" s="832"/>
      <c r="AF68" s="826"/>
      <c r="AG68" s="829"/>
      <c r="AH68" s="829"/>
      <c r="AI68" s="829"/>
      <c r="AJ68" s="829"/>
      <c r="AK68" s="832"/>
      <c r="AL68" s="826"/>
      <c r="AM68" s="829"/>
      <c r="AN68" s="829"/>
      <c r="AO68" s="829"/>
      <c r="AP68" s="829"/>
      <c r="AQ68" s="832"/>
      <c r="AR68" s="1227"/>
    </row>
    <row r="69" spans="1:44" ht="15" x14ac:dyDescent="0.2">
      <c r="A69" s="933"/>
      <c r="B69" s="1489"/>
      <c r="C69" s="1355"/>
      <c r="D69" s="1249"/>
      <c r="E69" s="1358"/>
      <c r="F69" s="1249"/>
      <c r="G69" s="1352"/>
      <c r="H69" s="933"/>
      <c r="I69" s="1509"/>
      <c r="J69" s="827"/>
      <c r="K69" s="830"/>
      <c r="L69" s="830"/>
      <c r="M69" s="833"/>
      <c r="N69" s="827"/>
      <c r="O69" s="830"/>
      <c r="P69" s="935"/>
      <c r="Q69" s="313">
        <v>11756</v>
      </c>
      <c r="R69" s="307" t="s">
        <v>25</v>
      </c>
      <c r="S69" s="1477"/>
      <c r="T69" s="827"/>
      <c r="U69" s="830"/>
      <c r="V69" s="830"/>
      <c r="W69" s="830"/>
      <c r="X69" s="830"/>
      <c r="Y69" s="833"/>
      <c r="Z69" s="827"/>
      <c r="AA69" s="830"/>
      <c r="AB69" s="830"/>
      <c r="AC69" s="830"/>
      <c r="AD69" s="830"/>
      <c r="AE69" s="833"/>
      <c r="AF69" s="827"/>
      <c r="AG69" s="830"/>
      <c r="AH69" s="830"/>
      <c r="AI69" s="830"/>
      <c r="AJ69" s="830"/>
      <c r="AK69" s="833"/>
      <c r="AL69" s="827"/>
      <c r="AM69" s="830"/>
      <c r="AN69" s="830"/>
      <c r="AO69" s="830"/>
      <c r="AP69" s="830"/>
      <c r="AQ69" s="833"/>
      <c r="AR69" s="1228"/>
    </row>
    <row r="70" spans="1:44" ht="15" x14ac:dyDescent="0.2">
      <c r="A70" s="933"/>
      <c r="B70" s="1489"/>
      <c r="C70" s="1355"/>
      <c r="D70" s="1249"/>
      <c r="E70" s="1358"/>
      <c r="F70" s="1249"/>
      <c r="G70" s="1352"/>
      <c r="H70" s="933"/>
      <c r="I70" s="1509"/>
      <c r="J70" s="827"/>
      <c r="K70" s="830"/>
      <c r="L70" s="830"/>
      <c r="M70" s="833"/>
      <c r="N70" s="827"/>
      <c r="O70" s="830"/>
      <c r="P70" s="935" t="s">
        <v>29</v>
      </c>
      <c r="Q70" s="313">
        <v>516.4</v>
      </c>
      <c r="R70" s="307" t="s">
        <v>25</v>
      </c>
      <c r="S70" s="1477">
        <v>2637.5814399999995</v>
      </c>
      <c r="T70" s="827"/>
      <c r="U70" s="830"/>
      <c r="V70" s="830"/>
      <c r="W70" s="830"/>
      <c r="X70" s="830"/>
      <c r="Y70" s="833"/>
      <c r="Z70" s="827"/>
      <c r="AA70" s="830"/>
      <c r="AB70" s="830"/>
      <c r="AC70" s="830"/>
      <c r="AD70" s="830"/>
      <c r="AE70" s="833"/>
      <c r="AF70" s="827"/>
      <c r="AG70" s="830"/>
      <c r="AH70" s="830"/>
      <c r="AI70" s="830"/>
      <c r="AJ70" s="830"/>
      <c r="AK70" s="833"/>
      <c r="AL70" s="827"/>
      <c r="AM70" s="830"/>
      <c r="AN70" s="830"/>
      <c r="AO70" s="830"/>
      <c r="AP70" s="830"/>
      <c r="AQ70" s="833"/>
      <c r="AR70" s="1228"/>
    </row>
    <row r="71" spans="1:44" ht="15" x14ac:dyDescent="0.2">
      <c r="A71" s="933"/>
      <c r="B71" s="1489"/>
      <c r="C71" s="1355"/>
      <c r="D71" s="1249"/>
      <c r="E71" s="1358"/>
      <c r="F71" s="1249"/>
      <c r="G71" s="1352"/>
      <c r="H71" s="933"/>
      <c r="I71" s="1509"/>
      <c r="J71" s="827"/>
      <c r="K71" s="830"/>
      <c r="L71" s="830"/>
      <c r="M71" s="833"/>
      <c r="N71" s="827"/>
      <c r="O71" s="830"/>
      <c r="P71" s="935"/>
      <c r="Q71" s="313">
        <v>3.3</v>
      </c>
      <c r="R71" s="307" t="s">
        <v>15</v>
      </c>
      <c r="S71" s="1477"/>
      <c r="T71" s="827"/>
      <c r="U71" s="830"/>
      <c r="V71" s="830"/>
      <c r="W71" s="830"/>
      <c r="X71" s="830"/>
      <c r="Y71" s="833"/>
      <c r="Z71" s="827"/>
      <c r="AA71" s="830"/>
      <c r="AB71" s="830"/>
      <c r="AC71" s="830"/>
      <c r="AD71" s="830"/>
      <c r="AE71" s="833"/>
      <c r="AF71" s="827"/>
      <c r="AG71" s="830"/>
      <c r="AH71" s="830"/>
      <c r="AI71" s="830"/>
      <c r="AJ71" s="830"/>
      <c r="AK71" s="833"/>
      <c r="AL71" s="827"/>
      <c r="AM71" s="830"/>
      <c r="AN71" s="830"/>
      <c r="AO71" s="830"/>
      <c r="AP71" s="830"/>
      <c r="AQ71" s="833"/>
      <c r="AR71" s="1228"/>
    </row>
    <row r="72" spans="1:44" ht="30" x14ac:dyDescent="0.2">
      <c r="A72" s="933"/>
      <c r="B72" s="1489"/>
      <c r="C72" s="1355"/>
      <c r="D72" s="1249"/>
      <c r="E72" s="1358"/>
      <c r="F72" s="1249"/>
      <c r="G72" s="1352"/>
      <c r="H72" s="933"/>
      <c r="I72" s="1509"/>
      <c r="J72" s="827"/>
      <c r="K72" s="830"/>
      <c r="L72" s="830"/>
      <c r="M72" s="833"/>
      <c r="N72" s="827"/>
      <c r="O72" s="830"/>
      <c r="P72" s="307" t="s">
        <v>32</v>
      </c>
      <c r="Q72" s="313">
        <v>30</v>
      </c>
      <c r="R72" s="307" t="s">
        <v>31</v>
      </c>
      <c r="S72" s="369">
        <v>345.55</v>
      </c>
      <c r="T72" s="827"/>
      <c r="U72" s="830"/>
      <c r="V72" s="830"/>
      <c r="W72" s="830"/>
      <c r="X72" s="830"/>
      <c r="Y72" s="833"/>
      <c r="Z72" s="827"/>
      <c r="AA72" s="830"/>
      <c r="AB72" s="830"/>
      <c r="AC72" s="830"/>
      <c r="AD72" s="830"/>
      <c r="AE72" s="833"/>
      <c r="AF72" s="827"/>
      <c r="AG72" s="830"/>
      <c r="AH72" s="830"/>
      <c r="AI72" s="830"/>
      <c r="AJ72" s="830"/>
      <c r="AK72" s="833"/>
      <c r="AL72" s="827"/>
      <c r="AM72" s="830"/>
      <c r="AN72" s="830"/>
      <c r="AO72" s="830"/>
      <c r="AP72" s="830"/>
      <c r="AQ72" s="833"/>
      <c r="AR72" s="1228"/>
    </row>
    <row r="73" spans="1:44" ht="30" x14ac:dyDescent="0.2">
      <c r="A73" s="933"/>
      <c r="B73" s="1489"/>
      <c r="C73" s="1355"/>
      <c r="D73" s="1249"/>
      <c r="E73" s="1358"/>
      <c r="F73" s="1249"/>
      <c r="G73" s="1352"/>
      <c r="H73" s="933"/>
      <c r="I73" s="1509"/>
      <c r="J73" s="827"/>
      <c r="K73" s="830"/>
      <c r="L73" s="830"/>
      <c r="M73" s="833"/>
      <c r="N73" s="827"/>
      <c r="O73" s="830"/>
      <c r="P73" s="307" t="s">
        <v>344</v>
      </c>
      <c r="Q73" s="313">
        <v>654</v>
      </c>
      <c r="R73" s="313" t="s">
        <v>34</v>
      </c>
      <c r="S73" s="369">
        <v>3597</v>
      </c>
      <c r="T73" s="827"/>
      <c r="U73" s="830"/>
      <c r="V73" s="830"/>
      <c r="W73" s="830"/>
      <c r="X73" s="830"/>
      <c r="Y73" s="833"/>
      <c r="Z73" s="827"/>
      <c r="AA73" s="830"/>
      <c r="AB73" s="830"/>
      <c r="AC73" s="830"/>
      <c r="AD73" s="830"/>
      <c r="AE73" s="833"/>
      <c r="AF73" s="827"/>
      <c r="AG73" s="830"/>
      <c r="AH73" s="830"/>
      <c r="AI73" s="830"/>
      <c r="AJ73" s="830"/>
      <c r="AK73" s="833"/>
      <c r="AL73" s="827"/>
      <c r="AM73" s="830"/>
      <c r="AN73" s="830"/>
      <c r="AO73" s="830"/>
      <c r="AP73" s="830"/>
      <c r="AQ73" s="833"/>
      <c r="AR73" s="1228"/>
    </row>
    <row r="74" spans="1:44" ht="15" x14ac:dyDescent="0.2">
      <c r="A74" s="933"/>
      <c r="B74" s="1489"/>
      <c r="C74" s="1355"/>
      <c r="D74" s="1249"/>
      <c r="E74" s="1358"/>
      <c r="F74" s="1249"/>
      <c r="G74" s="1352"/>
      <c r="H74" s="933"/>
      <c r="I74" s="1509"/>
      <c r="J74" s="827"/>
      <c r="K74" s="830"/>
      <c r="L74" s="830"/>
      <c r="M74" s="833"/>
      <c r="N74" s="827"/>
      <c r="O74" s="830"/>
      <c r="P74" s="307" t="s">
        <v>35</v>
      </c>
      <c r="Q74" s="313">
        <v>1200</v>
      </c>
      <c r="R74" s="307" t="s">
        <v>25</v>
      </c>
      <c r="S74" s="369">
        <v>6000</v>
      </c>
      <c r="T74" s="827"/>
      <c r="U74" s="830"/>
      <c r="V74" s="830"/>
      <c r="W74" s="830"/>
      <c r="X74" s="830"/>
      <c r="Y74" s="833"/>
      <c r="Z74" s="827"/>
      <c r="AA74" s="830"/>
      <c r="AB74" s="830"/>
      <c r="AC74" s="830"/>
      <c r="AD74" s="830"/>
      <c r="AE74" s="833"/>
      <c r="AF74" s="827"/>
      <c r="AG74" s="830"/>
      <c r="AH74" s="830"/>
      <c r="AI74" s="830"/>
      <c r="AJ74" s="830"/>
      <c r="AK74" s="833"/>
      <c r="AL74" s="827"/>
      <c r="AM74" s="830"/>
      <c r="AN74" s="830"/>
      <c r="AO74" s="830"/>
      <c r="AP74" s="830"/>
      <c r="AQ74" s="833"/>
      <c r="AR74" s="1228"/>
    </row>
    <row r="75" spans="1:44" ht="15.75" thickBot="1" x14ac:dyDescent="0.25">
      <c r="A75" s="934"/>
      <c r="B75" s="1490"/>
      <c r="C75" s="1356"/>
      <c r="D75" s="1250"/>
      <c r="E75" s="1359"/>
      <c r="F75" s="1250"/>
      <c r="G75" s="1468"/>
      <c r="H75" s="934"/>
      <c r="I75" s="1510"/>
      <c r="J75" s="828"/>
      <c r="K75" s="831"/>
      <c r="L75" s="831"/>
      <c r="M75" s="834"/>
      <c r="N75" s="828"/>
      <c r="O75" s="831"/>
      <c r="P75" s="311" t="s">
        <v>36</v>
      </c>
      <c r="Q75" s="317">
        <v>0</v>
      </c>
      <c r="R75" s="317" t="s">
        <v>34</v>
      </c>
      <c r="S75" s="348">
        <v>0</v>
      </c>
      <c r="T75" s="828"/>
      <c r="U75" s="831"/>
      <c r="V75" s="831"/>
      <c r="W75" s="831"/>
      <c r="X75" s="831"/>
      <c r="Y75" s="834"/>
      <c r="Z75" s="828"/>
      <c r="AA75" s="831"/>
      <c r="AB75" s="831"/>
      <c r="AC75" s="831"/>
      <c r="AD75" s="831"/>
      <c r="AE75" s="834"/>
      <c r="AF75" s="828"/>
      <c r="AG75" s="831"/>
      <c r="AH75" s="831"/>
      <c r="AI75" s="831"/>
      <c r="AJ75" s="831"/>
      <c r="AK75" s="834"/>
      <c r="AL75" s="828"/>
      <c r="AM75" s="831"/>
      <c r="AN75" s="831"/>
      <c r="AO75" s="831"/>
      <c r="AP75" s="831"/>
      <c r="AQ75" s="834"/>
      <c r="AR75" s="939"/>
    </row>
    <row r="76" spans="1:44" ht="15" x14ac:dyDescent="0.2">
      <c r="A76" s="942">
        <v>7</v>
      </c>
      <c r="B76" s="816">
        <v>2247458</v>
      </c>
      <c r="C76" s="1482" t="s">
        <v>357</v>
      </c>
      <c r="D76" s="1248">
        <v>0.94199999999999995</v>
      </c>
      <c r="E76" s="1483">
        <v>13500</v>
      </c>
      <c r="F76" s="1248">
        <v>0.94199999999999995</v>
      </c>
      <c r="G76" s="1484">
        <v>13500</v>
      </c>
      <c r="H76" s="942"/>
      <c r="I76" s="846"/>
      <c r="J76" s="755"/>
      <c r="K76" s="755"/>
      <c r="L76" s="755"/>
      <c r="M76" s="1233"/>
      <c r="N76" s="826" t="s">
        <v>85</v>
      </c>
      <c r="O76" s="829" t="s">
        <v>353</v>
      </c>
      <c r="P76" s="846" t="s">
        <v>24</v>
      </c>
      <c r="Q76" s="347">
        <v>0.94199999999999995</v>
      </c>
      <c r="R76" s="315" t="s">
        <v>15</v>
      </c>
      <c r="S76" s="1478">
        <v>45310.2</v>
      </c>
      <c r="T76" s="759"/>
      <c r="U76" s="755"/>
      <c r="V76" s="755"/>
      <c r="W76" s="755"/>
      <c r="X76" s="755"/>
      <c r="Y76" s="1233"/>
      <c r="Z76" s="759"/>
      <c r="AA76" s="755"/>
      <c r="AB76" s="755"/>
      <c r="AC76" s="755"/>
      <c r="AD76" s="755"/>
      <c r="AE76" s="1233"/>
      <c r="AF76" s="759"/>
      <c r="AG76" s="755"/>
      <c r="AH76" s="755"/>
      <c r="AI76" s="755"/>
      <c r="AJ76" s="755"/>
      <c r="AK76" s="1233"/>
      <c r="AL76" s="759"/>
      <c r="AM76" s="755"/>
      <c r="AN76" s="755"/>
      <c r="AO76" s="755"/>
      <c r="AP76" s="755"/>
      <c r="AQ76" s="1233"/>
      <c r="AR76" s="1218"/>
    </row>
    <row r="77" spans="1:44" ht="15" x14ac:dyDescent="0.2">
      <c r="A77" s="933"/>
      <c r="B77" s="912"/>
      <c r="C77" s="1355"/>
      <c r="D77" s="1249"/>
      <c r="E77" s="1358"/>
      <c r="F77" s="1249"/>
      <c r="G77" s="1352"/>
      <c r="H77" s="933"/>
      <c r="I77" s="935"/>
      <c r="J77" s="1232"/>
      <c r="K77" s="1232"/>
      <c r="L77" s="1232"/>
      <c r="M77" s="1234"/>
      <c r="N77" s="827"/>
      <c r="O77" s="830"/>
      <c r="P77" s="935"/>
      <c r="Q77" s="313">
        <v>13500</v>
      </c>
      <c r="R77" s="307" t="s">
        <v>25</v>
      </c>
      <c r="S77" s="1477"/>
      <c r="T77" s="1167"/>
      <c r="U77" s="1232"/>
      <c r="V77" s="1232"/>
      <c r="W77" s="1232"/>
      <c r="X77" s="1232"/>
      <c r="Y77" s="1234"/>
      <c r="Z77" s="1167"/>
      <c r="AA77" s="1232"/>
      <c r="AB77" s="1232"/>
      <c r="AC77" s="1232"/>
      <c r="AD77" s="1232"/>
      <c r="AE77" s="1234"/>
      <c r="AF77" s="1167"/>
      <c r="AG77" s="1232"/>
      <c r="AH77" s="1232"/>
      <c r="AI77" s="1232"/>
      <c r="AJ77" s="1232"/>
      <c r="AK77" s="1234"/>
      <c r="AL77" s="1167"/>
      <c r="AM77" s="1232"/>
      <c r="AN77" s="1232"/>
      <c r="AO77" s="1232"/>
      <c r="AP77" s="1232"/>
      <c r="AQ77" s="1234"/>
      <c r="AR77" s="1219"/>
    </row>
    <row r="78" spans="1:44" ht="15" x14ac:dyDescent="0.2">
      <c r="A78" s="933"/>
      <c r="B78" s="912"/>
      <c r="C78" s="1355"/>
      <c r="D78" s="1249"/>
      <c r="E78" s="1358"/>
      <c r="F78" s="1249"/>
      <c r="G78" s="1352"/>
      <c r="H78" s="933"/>
      <c r="I78" s="935"/>
      <c r="J78" s="1232"/>
      <c r="K78" s="1232"/>
      <c r="L78" s="1232"/>
      <c r="M78" s="1234"/>
      <c r="N78" s="827"/>
      <c r="O78" s="830"/>
      <c r="P78" s="935" t="s">
        <v>29</v>
      </c>
      <c r="Q78" s="313">
        <v>295</v>
      </c>
      <c r="R78" s="307" t="s">
        <v>25</v>
      </c>
      <c r="S78" s="1477">
        <v>1509.87</v>
      </c>
      <c r="T78" s="1167"/>
      <c r="U78" s="1232"/>
      <c r="V78" s="1232"/>
      <c r="W78" s="1232"/>
      <c r="X78" s="1232"/>
      <c r="Y78" s="1234"/>
      <c r="Z78" s="1167"/>
      <c r="AA78" s="1232"/>
      <c r="AB78" s="1232"/>
      <c r="AC78" s="1232"/>
      <c r="AD78" s="1232"/>
      <c r="AE78" s="1234"/>
      <c r="AF78" s="1167"/>
      <c r="AG78" s="1232"/>
      <c r="AH78" s="1232"/>
      <c r="AI78" s="1232"/>
      <c r="AJ78" s="1232"/>
      <c r="AK78" s="1234"/>
      <c r="AL78" s="1167"/>
      <c r="AM78" s="1232"/>
      <c r="AN78" s="1232"/>
      <c r="AO78" s="1232"/>
      <c r="AP78" s="1232"/>
      <c r="AQ78" s="1234"/>
      <c r="AR78" s="1219"/>
    </row>
    <row r="79" spans="1:44" ht="15" x14ac:dyDescent="0.2">
      <c r="A79" s="933"/>
      <c r="B79" s="912"/>
      <c r="C79" s="1355"/>
      <c r="D79" s="1249"/>
      <c r="E79" s="1358"/>
      <c r="F79" s="1249"/>
      <c r="G79" s="1352"/>
      <c r="H79" s="933"/>
      <c r="I79" s="935"/>
      <c r="J79" s="1232"/>
      <c r="K79" s="1232"/>
      <c r="L79" s="1232"/>
      <c r="M79" s="1234"/>
      <c r="N79" s="827"/>
      <c r="O79" s="830"/>
      <c r="P79" s="935"/>
      <c r="Q79" s="313">
        <v>2.5299999999999998</v>
      </c>
      <c r="R79" s="307" t="s">
        <v>15</v>
      </c>
      <c r="S79" s="1477"/>
      <c r="T79" s="1167"/>
      <c r="U79" s="1232"/>
      <c r="V79" s="1232"/>
      <c r="W79" s="1232"/>
      <c r="X79" s="1232"/>
      <c r="Y79" s="1234"/>
      <c r="Z79" s="1167"/>
      <c r="AA79" s="1232"/>
      <c r="AB79" s="1232"/>
      <c r="AC79" s="1232"/>
      <c r="AD79" s="1232"/>
      <c r="AE79" s="1234"/>
      <c r="AF79" s="1167"/>
      <c r="AG79" s="1232"/>
      <c r="AH79" s="1232"/>
      <c r="AI79" s="1232"/>
      <c r="AJ79" s="1232"/>
      <c r="AK79" s="1234"/>
      <c r="AL79" s="1167"/>
      <c r="AM79" s="1232"/>
      <c r="AN79" s="1232"/>
      <c r="AO79" s="1232"/>
      <c r="AP79" s="1232"/>
      <c r="AQ79" s="1234"/>
      <c r="AR79" s="1219"/>
    </row>
    <row r="80" spans="1:44" ht="30" x14ac:dyDescent="0.25">
      <c r="A80" s="933"/>
      <c r="B80" s="912"/>
      <c r="C80" s="1355"/>
      <c r="D80" s="1249"/>
      <c r="E80" s="1358"/>
      <c r="F80" s="1249"/>
      <c r="G80" s="1352"/>
      <c r="H80" s="933"/>
      <c r="I80" s="935"/>
      <c r="J80" s="1232"/>
      <c r="K80" s="1232"/>
      <c r="L80" s="1232"/>
      <c r="M80" s="1234"/>
      <c r="N80" s="827"/>
      <c r="O80" s="830"/>
      <c r="P80" s="344" t="s">
        <v>30</v>
      </c>
      <c r="Q80" s="313">
        <v>1</v>
      </c>
      <c r="R80" s="307" t="s">
        <v>31</v>
      </c>
      <c r="S80" s="369">
        <v>4000</v>
      </c>
      <c r="T80" s="1167"/>
      <c r="U80" s="1232"/>
      <c r="V80" s="1232"/>
      <c r="W80" s="1232"/>
      <c r="X80" s="1232"/>
      <c r="Y80" s="1234"/>
      <c r="Z80" s="1167"/>
      <c r="AA80" s="1232"/>
      <c r="AB80" s="1232"/>
      <c r="AC80" s="1232"/>
      <c r="AD80" s="1232"/>
      <c r="AE80" s="1234"/>
      <c r="AF80" s="1167"/>
      <c r="AG80" s="1232"/>
      <c r="AH80" s="1232"/>
      <c r="AI80" s="1232"/>
      <c r="AJ80" s="1232"/>
      <c r="AK80" s="1234"/>
      <c r="AL80" s="1167"/>
      <c r="AM80" s="1232"/>
      <c r="AN80" s="1232"/>
      <c r="AO80" s="1232"/>
      <c r="AP80" s="1232"/>
      <c r="AQ80" s="1234"/>
      <c r="AR80" s="1219"/>
    </row>
    <row r="81" spans="1:44" ht="30" x14ac:dyDescent="0.2">
      <c r="A81" s="933"/>
      <c r="B81" s="912"/>
      <c r="C81" s="1355"/>
      <c r="D81" s="1249"/>
      <c r="E81" s="1358"/>
      <c r="F81" s="1249"/>
      <c r="G81" s="1352"/>
      <c r="H81" s="933"/>
      <c r="I81" s="935"/>
      <c r="J81" s="1232"/>
      <c r="K81" s="1232"/>
      <c r="L81" s="1232"/>
      <c r="M81" s="1234"/>
      <c r="N81" s="827"/>
      <c r="O81" s="830"/>
      <c r="P81" s="307" t="s">
        <v>32</v>
      </c>
      <c r="Q81" s="313">
        <v>30</v>
      </c>
      <c r="R81" s="307" t="s">
        <v>31</v>
      </c>
      <c r="S81" s="369">
        <v>345.5532</v>
      </c>
      <c r="T81" s="1167"/>
      <c r="U81" s="1232"/>
      <c r="V81" s="1232"/>
      <c r="W81" s="1232"/>
      <c r="X81" s="1232"/>
      <c r="Y81" s="1234"/>
      <c r="Z81" s="1167"/>
      <c r="AA81" s="1232"/>
      <c r="AB81" s="1232"/>
      <c r="AC81" s="1232"/>
      <c r="AD81" s="1232"/>
      <c r="AE81" s="1234"/>
      <c r="AF81" s="1167"/>
      <c r="AG81" s="1232"/>
      <c r="AH81" s="1232"/>
      <c r="AI81" s="1232"/>
      <c r="AJ81" s="1232"/>
      <c r="AK81" s="1234"/>
      <c r="AL81" s="1167"/>
      <c r="AM81" s="1232"/>
      <c r="AN81" s="1232"/>
      <c r="AO81" s="1232"/>
      <c r="AP81" s="1232"/>
      <c r="AQ81" s="1234"/>
      <c r="AR81" s="1219"/>
    </row>
    <row r="82" spans="1:44" ht="30" x14ac:dyDescent="0.2">
      <c r="A82" s="933"/>
      <c r="B82" s="912"/>
      <c r="C82" s="1355"/>
      <c r="D82" s="1249"/>
      <c r="E82" s="1358"/>
      <c r="F82" s="1249"/>
      <c r="G82" s="1352"/>
      <c r="H82" s="933"/>
      <c r="I82" s="935"/>
      <c r="J82" s="1232"/>
      <c r="K82" s="1232"/>
      <c r="L82" s="1232"/>
      <c r="M82" s="1234"/>
      <c r="N82" s="827"/>
      <c r="O82" s="830"/>
      <c r="P82" s="307" t="s">
        <v>344</v>
      </c>
      <c r="Q82" s="313">
        <v>200</v>
      </c>
      <c r="R82" s="307" t="s">
        <v>34</v>
      </c>
      <c r="S82" s="369">
        <v>1100</v>
      </c>
      <c r="T82" s="1167"/>
      <c r="U82" s="1232"/>
      <c r="V82" s="1232"/>
      <c r="W82" s="1232"/>
      <c r="X82" s="1232"/>
      <c r="Y82" s="1234"/>
      <c r="Z82" s="1167"/>
      <c r="AA82" s="1232"/>
      <c r="AB82" s="1232"/>
      <c r="AC82" s="1232"/>
      <c r="AD82" s="1232"/>
      <c r="AE82" s="1234"/>
      <c r="AF82" s="1167"/>
      <c r="AG82" s="1232"/>
      <c r="AH82" s="1232"/>
      <c r="AI82" s="1232"/>
      <c r="AJ82" s="1232"/>
      <c r="AK82" s="1234"/>
      <c r="AL82" s="1167"/>
      <c r="AM82" s="1232"/>
      <c r="AN82" s="1232"/>
      <c r="AO82" s="1232"/>
      <c r="AP82" s="1232"/>
      <c r="AQ82" s="1234"/>
      <c r="AR82" s="1219"/>
    </row>
    <row r="83" spans="1:44" ht="15" x14ac:dyDescent="0.2">
      <c r="A83" s="933"/>
      <c r="B83" s="912"/>
      <c r="C83" s="1355"/>
      <c r="D83" s="1249"/>
      <c r="E83" s="1358"/>
      <c r="F83" s="1249"/>
      <c r="G83" s="1352"/>
      <c r="H83" s="933"/>
      <c r="I83" s="935"/>
      <c r="J83" s="1232"/>
      <c r="K83" s="1232"/>
      <c r="L83" s="1232"/>
      <c r="M83" s="1234"/>
      <c r="N83" s="827"/>
      <c r="O83" s="830"/>
      <c r="P83" s="307" t="s">
        <v>35</v>
      </c>
      <c r="Q83" s="313">
        <v>150</v>
      </c>
      <c r="R83" s="307" t="s">
        <v>25</v>
      </c>
      <c r="S83" s="369">
        <v>750</v>
      </c>
      <c r="T83" s="1167"/>
      <c r="U83" s="1232"/>
      <c r="V83" s="1232"/>
      <c r="W83" s="1232"/>
      <c r="X83" s="1232"/>
      <c r="Y83" s="1234"/>
      <c r="Z83" s="1167"/>
      <c r="AA83" s="1232"/>
      <c r="AB83" s="1232"/>
      <c r="AC83" s="1232"/>
      <c r="AD83" s="1232"/>
      <c r="AE83" s="1234"/>
      <c r="AF83" s="1167"/>
      <c r="AG83" s="1232"/>
      <c r="AH83" s="1232"/>
      <c r="AI83" s="1232"/>
      <c r="AJ83" s="1232"/>
      <c r="AK83" s="1234"/>
      <c r="AL83" s="1167"/>
      <c r="AM83" s="1232"/>
      <c r="AN83" s="1232"/>
      <c r="AO83" s="1232"/>
      <c r="AP83" s="1232"/>
      <c r="AQ83" s="1234"/>
      <c r="AR83" s="1219"/>
    </row>
    <row r="84" spans="1:44" ht="15.75" thickBot="1" x14ac:dyDescent="0.25">
      <c r="A84" s="934"/>
      <c r="B84" s="817"/>
      <c r="C84" s="1356"/>
      <c r="D84" s="1250"/>
      <c r="E84" s="1359"/>
      <c r="F84" s="1250"/>
      <c r="G84" s="1468"/>
      <c r="H84" s="934"/>
      <c r="I84" s="847"/>
      <c r="J84" s="756"/>
      <c r="K84" s="756"/>
      <c r="L84" s="756"/>
      <c r="M84" s="1235"/>
      <c r="N84" s="828"/>
      <c r="O84" s="831"/>
      <c r="P84" s="311" t="s">
        <v>36</v>
      </c>
      <c r="Q84" s="317">
        <v>0</v>
      </c>
      <c r="R84" s="311" t="s">
        <v>34</v>
      </c>
      <c r="S84" s="348">
        <v>0</v>
      </c>
      <c r="T84" s="760"/>
      <c r="U84" s="756"/>
      <c r="V84" s="756"/>
      <c r="W84" s="756"/>
      <c r="X84" s="756"/>
      <c r="Y84" s="1235"/>
      <c r="Z84" s="760"/>
      <c r="AA84" s="756"/>
      <c r="AB84" s="756"/>
      <c r="AC84" s="756"/>
      <c r="AD84" s="756"/>
      <c r="AE84" s="1235"/>
      <c r="AF84" s="760"/>
      <c r="AG84" s="756"/>
      <c r="AH84" s="756"/>
      <c r="AI84" s="756"/>
      <c r="AJ84" s="756"/>
      <c r="AK84" s="1235"/>
      <c r="AL84" s="760"/>
      <c r="AM84" s="756"/>
      <c r="AN84" s="756"/>
      <c r="AO84" s="756"/>
      <c r="AP84" s="756"/>
      <c r="AQ84" s="1235"/>
      <c r="AR84" s="1220"/>
    </row>
    <row r="85" spans="1:44" ht="15" x14ac:dyDescent="0.2">
      <c r="A85" s="942">
        <v>8</v>
      </c>
      <c r="B85" s="816">
        <v>2247227</v>
      </c>
      <c r="C85" s="1482" t="s">
        <v>358</v>
      </c>
      <c r="D85" s="1248">
        <v>2.0550000000000002</v>
      </c>
      <c r="E85" s="1483">
        <v>27569</v>
      </c>
      <c r="F85" s="1248">
        <v>2.0550000000000002</v>
      </c>
      <c r="G85" s="1484">
        <v>27569</v>
      </c>
      <c r="H85" s="942"/>
      <c r="I85" s="846"/>
      <c r="J85" s="755"/>
      <c r="K85" s="755"/>
      <c r="L85" s="755"/>
      <c r="M85" s="1233"/>
      <c r="N85" s="826" t="s">
        <v>85</v>
      </c>
      <c r="O85" s="829" t="s">
        <v>359</v>
      </c>
      <c r="P85" s="846" t="s">
        <v>24</v>
      </c>
      <c r="Q85" s="748">
        <v>1</v>
      </c>
      <c r="R85" s="315" t="s">
        <v>15</v>
      </c>
      <c r="S85" s="1478">
        <v>48100</v>
      </c>
      <c r="T85" s="759"/>
      <c r="U85" s="755"/>
      <c r="V85" s="755"/>
      <c r="W85" s="755"/>
      <c r="X85" s="755"/>
      <c r="Y85" s="1233"/>
      <c r="Z85" s="759"/>
      <c r="AA85" s="755"/>
      <c r="AB85" s="755"/>
      <c r="AC85" s="755"/>
      <c r="AD85" s="755"/>
      <c r="AE85" s="1233"/>
      <c r="AF85" s="759"/>
      <c r="AG85" s="755"/>
      <c r="AH85" s="755"/>
      <c r="AI85" s="755"/>
      <c r="AJ85" s="755"/>
      <c r="AK85" s="1233"/>
      <c r="AL85" s="759"/>
      <c r="AM85" s="755"/>
      <c r="AN85" s="755"/>
      <c r="AO85" s="755"/>
      <c r="AP85" s="755"/>
      <c r="AQ85" s="1233"/>
      <c r="AR85" s="1218"/>
    </row>
    <row r="86" spans="1:44" ht="15" x14ac:dyDescent="0.2">
      <c r="A86" s="933"/>
      <c r="B86" s="912"/>
      <c r="C86" s="1355"/>
      <c r="D86" s="1249"/>
      <c r="E86" s="1358"/>
      <c r="F86" s="1249"/>
      <c r="G86" s="1352"/>
      <c r="H86" s="933"/>
      <c r="I86" s="935"/>
      <c r="J86" s="1232"/>
      <c r="K86" s="1232"/>
      <c r="L86" s="1232"/>
      <c r="M86" s="1234"/>
      <c r="N86" s="827"/>
      <c r="O86" s="830"/>
      <c r="P86" s="935"/>
      <c r="Q86" s="742">
        <v>13784</v>
      </c>
      <c r="R86" s="307" t="s">
        <v>25</v>
      </c>
      <c r="S86" s="1477"/>
      <c r="T86" s="1167"/>
      <c r="U86" s="1232"/>
      <c r="V86" s="1232"/>
      <c r="W86" s="1232"/>
      <c r="X86" s="1232"/>
      <c r="Y86" s="1234"/>
      <c r="Z86" s="1167"/>
      <c r="AA86" s="1232"/>
      <c r="AB86" s="1232"/>
      <c r="AC86" s="1232"/>
      <c r="AD86" s="1232"/>
      <c r="AE86" s="1234"/>
      <c r="AF86" s="1167"/>
      <c r="AG86" s="1232"/>
      <c r="AH86" s="1232"/>
      <c r="AI86" s="1232"/>
      <c r="AJ86" s="1232"/>
      <c r="AK86" s="1234"/>
      <c r="AL86" s="1167"/>
      <c r="AM86" s="1232"/>
      <c r="AN86" s="1232"/>
      <c r="AO86" s="1232"/>
      <c r="AP86" s="1232"/>
      <c r="AQ86" s="1234"/>
      <c r="AR86" s="1219"/>
    </row>
    <row r="87" spans="1:44" ht="15" x14ac:dyDescent="0.2">
      <c r="A87" s="933"/>
      <c r="B87" s="912"/>
      <c r="C87" s="1355"/>
      <c r="D87" s="1249"/>
      <c r="E87" s="1358"/>
      <c r="F87" s="1249"/>
      <c r="G87" s="1352"/>
      <c r="H87" s="933"/>
      <c r="I87" s="935"/>
      <c r="J87" s="1232"/>
      <c r="K87" s="1232"/>
      <c r="L87" s="1232"/>
      <c r="M87" s="1234"/>
      <c r="N87" s="827"/>
      <c r="O87" s="830"/>
      <c r="P87" s="935" t="s">
        <v>29</v>
      </c>
      <c r="Q87" s="742">
        <v>420</v>
      </c>
      <c r="R87" s="307" t="s">
        <v>25</v>
      </c>
      <c r="S87" s="1477">
        <v>2149.8547200000003</v>
      </c>
      <c r="T87" s="1167"/>
      <c r="U87" s="1232"/>
      <c r="V87" s="1232"/>
      <c r="W87" s="1232"/>
      <c r="X87" s="1232"/>
      <c r="Y87" s="1234"/>
      <c r="Z87" s="1167"/>
      <c r="AA87" s="1232"/>
      <c r="AB87" s="1232"/>
      <c r="AC87" s="1232"/>
      <c r="AD87" s="1232"/>
      <c r="AE87" s="1234"/>
      <c r="AF87" s="1167"/>
      <c r="AG87" s="1232"/>
      <c r="AH87" s="1232"/>
      <c r="AI87" s="1232"/>
      <c r="AJ87" s="1232"/>
      <c r="AK87" s="1234"/>
      <c r="AL87" s="1167"/>
      <c r="AM87" s="1232"/>
      <c r="AN87" s="1232"/>
      <c r="AO87" s="1232"/>
      <c r="AP87" s="1232"/>
      <c r="AQ87" s="1234"/>
      <c r="AR87" s="1219"/>
    </row>
    <row r="88" spans="1:44" ht="15" x14ac:dyDescent="0.2">
      <c r="A88" s="933"/>
      <c r="B88" s="912"/>
      <c r="C88" s="1355"/>
      <c r="D88" s="1249"/>
      <c r="E88" s="1358"/>
      <c r="F88" s="1249"/>
      <c r="G88" s="1352"/>
      <c r="H88" s="933"/>
      <c r="I88" s="935"/>
      <c r="J88" s="1232"/>
      <c r="K88" s="1232"/>
      <c r="L88" s="1232"/>
      <c r="M88" s="1234"/>
      <c r="N88" s="827"/>
      <c r="O88" s="830"/>
      <c r="P88" s="935"/>
      <c r="Q88" s="742">
        <v>3.6</v>
      </c>
      <c r="R88" s="307" t="s">
        <v>15</v>
      </c>
      <c r="S88" s="1477"/>
      <c r="T88" s="1167"/>
      <c r="U88" s="1232"/>
      <c r="V88" s="1232"/>
      <c r="W88" s="1232"/>
      <c r="X88" s="1232"/>
      <c r="Y88" s="1234"/>
      <c r="Z88" s="1167"/>
      <c r="AA88" s="1232"/>
      <c r="AB88" s="1232"/>
      <c r="AC88" s="1232"/>
      <c r="AD88" s="1232"/>
      <c r="AE88" s="1234"/>
      <c r="AF88" s="1167"/>
      <c r="AG88" s="1232"/>
      <c r="AH88" s="1232"/>
      <c r="AI88" s="1232"/>
      <c r="AJ88" s="1232"/>
      <c r="AK88" s="1234"/>
      <c r="AL88" s="1167"/>
      <c r="AM88" s="1232"/>
      <c r="AN88" s="1232"/>
      <c r="AO88" s="1232"/>
      <c r="AP88" s="1232"/>
      <c r="AQ88" s="1234"/>
      <c r="AR88" s="1219"/>
    </row>
    <row r="89" spans="1:44" ht="30" x14ac:dyDescent="0.25">
      <c r="A89" s="933"/>
      <c r="B89" s="912"/>
      <c r="C89" s="1355"/>
      <c r="D89" s="1249"/>
      <c r="E89" s="1358"/>
      <c r="F89" s="1249"/>
      <c r="G89" s="1352"/>
      <c r="H89" s="933"/>
      <c r="I89" s="935"/>
      <c r="J89" s="1232"/>
      <c r="K89" s="1232"/>
      <c r="L89" s="1232"/>
      <c r="M89" s="1234"/>
      <c r="N89" s="827"/>
      <c r="O89" s="830"/>
      <c r="P89" s="746" t="s">
        <v>30</v>
      </c>
      <c r="Q89" s="742">
        <v>3</v>
      </c>
      <c r="R89" s="307" t="s">
        <v>31</v>
      </c>
      <c r="S89" s="369">
        <v>12000</v>
      </c>
      <c r="T89" s="1167"/>
      <c r="U89" s="1232"/>
      <c r="V89" s="1232"/>
      <c r="W89" s="1232"/>
      <c r="X89" s="1232"/>
      <c r="Y89" s="1234"/>
      <c r="Z89" s="1167"/>
      <c r="AA89" s="1232"/>
      <c r="AB89" s="1232"/>
      <c r="AC89" s="1232"/>
      <c r="AD89" s="1232"/>
      <c r="AE89" s="1234"/>
      <c r="AF89" s="1167"/>
      <c r="AG89" s="1232"/>
      <c r="AH89" s="1232"/>
      <c r="AI89" s="1232"/>
      <c r="AJ89" s="1232"/>
      <c r="AK89" s="1234"/>
      <c r="AL89" s="1167"/>
      <c r="AM89" s="1232"/>
      <c r="AN89" s="1232"/>
      <c r="AO89" s="1232"/>
      <c r="AP89" s="1232"/>
      <c r="AQ89" s="1234"/>
      <c r="AR89" s="1219"/>
    </row>
    <row r="90" spans="1:44" ht="30" x14ac:dyDescent="0.2">
      <c r="A90" s="933"/>
      <c r="B90" s="912"/>
      <c r="C90" s="1355"/>
      <c r="D90" s="1249"/>
      <c r="E90" s="1358"/>
      <c r="F90" s="1249"/>
      <c r="G90" s="1352"/>
      <c r="H90" s="933"/>
      <c r="I90" s="935"/>
      <c r="J90" s="1232"/>
      <c r="K90" s="1232"/>
      <c r="L90" s="1232"/>
      <c r="M90" s="1234"/>
      <c r="N90" s="827"/>
      <c r="O90" s="830"/>
      <c r="P90" s="740" t="s">
        <v>32</v>
      </c>
      <c r="Q90" s="742">
        <v>30</v>
      </c>
      <c r="R90" s="307" t="s">
        <v>31</v>
      </c>
      <c r="S90" s="369">
        <v>345.5532</v>
      </c>
      <c r="T90" s="1167"/>
      <c r="U90" s="1232"/>
      <c r="V90" s="1232"/>
      <c r="W90" s="1232"/>
      <c r="X90" s="1232"/>
      <c r="Y90" s="1234"/>
      <c r="Z90" s="1167"/>
      <c r="AA90" s="1232"/>
      <c r="AB90" s="1232"/>
      <c r="AC90" s="1232"/>
      <c r="AD90" s="1232"/>
      <c r="AE90" s="1234"/>
      <c r="AF90" s="1167"/>
      <c r="AG90" s="1232"/>
      <c r="AH90" s="1232"/>
      <c r="AI90" s="1232"/>
      <c r="AJ90" s="1232"/>
      <c r="AK90" s="1234"/>
      <c r="AL90" s="1167"/>
      <c r="AM90" s="1232"/>
      <c r="AN90" s="1232"/>
      <c r="AO90" s="1232"/>
      <c r="AP90" s="1232"/>
      <c r="AQ90" s="1234"/>
      <c r="AR90" s="1219"/>
    </row>
    <row r="91" spans="1:44" ht="30" x14ac:dyDescent="0.2">
      <c r="A91" s="933"/>
      <c r="B91" s="912"/>
      <c r="C91" s="1355"/>
      <c r="D91" s="1249"/>
      <c r="E91" s="1358"/>
      <c r="F91" s="1249"/>
      <c r="G91" s="1352"/>
      <c r="H91" s="933"/>
      <c r="I91" s="935"/>
      <c r="J91" s="1232"/>
      <c r="K91" s="1232"/>
      <c r="L91" s="1232"/>
      <c r="M91" s="1234"/>
      <c r="N91" s="827"/>
      <c r="O91" s="830"/>
      <c r="P91" s="740" t="s">
        <v>344</v>
      </c>
      <c r="Q91" s="742">
        <v>120</v>
      </c>
      <c r="R91" s="307" t="s">
        <v>34</v>
      </c>
      <c r="S91" s="369">
        <v>660</v>
      </c>
      <c r="T91" s="1167"/>
      <c r="U91" s="1232"/>
      <c r="V91" s="1232"/>
      <c r="W91" s="1232"/>
      <c r="X91" s="1232"/>
      <c r="Y91" s="1234"/>
      <c r="Z91" s="1167"/>
      <c r="AA91" s="1232"/>
      <c r="AB91" s="1232"/>
      <c r="AC91" s="1232"/>
      <c r="AD91" s="1232"/>
      <c r="AE91" s="1234"/>
      <c r="AF91" s="1167"/>
      <c r="AG91" s="1232"/>
      <c r="AH91" s="1232"/>
      <c r="AI91" s="1232"/>
      <c r="AJ91" s="1232"/>
      <c r="AK91" s="1234"/>
      <c r="AL91" s="1167"/>
      <c r="AM91" s="1232"/>
      <c r="AN91" s="1232"/>
      <c r="AO91" s="1232"/>
      <c r="AP91" s="1232"/>
      <c r="AQ91" s="1234"/>
      <c r="AR91" s="1219"/>
    </row>
    <row r="92" spans="1:44" ht="15" x14ac:dyDescent="0.2">
      <c r="A92" s="933"/>
      <c r="B92" s="912"/>
      <c r="C92" s="1355"/>
      <c r="D92" s="1249"/>
      <c r="E92" s="1358"/>
      <c r="F92" s="1249"/>
      <c r="G92" s="1352"/>
      <c r="H92" s="933"/>
      <c r="I92" s="935"/>
      <c r="J92" s="1232"/>
      <c r="K92" s="1232"/>
      <c r="L92" s="1232"/>
      <c r="M92" s="1234"/>
      <c r="N92" s="827"/>
      <c r="O92" s="830"/>
      <c r="P92" s="740" t="s">
        <v>35</v>
      </c>
      <c r="Q92" s="742">
        <v>50</v>
      </c>
      <c r="R92" s="307" t="s">
        <v>25</v>
      </c>
      <c r="S92" s="369">
        <v>250</v>
      </c>
      <c r="T92" s="1167"/>
      <c r="U92" s="1232"/>
      <c r="V92" s="1232"/>
      <c r="W92" s="1232"/>
      <c r="X92" s="1232"/>
      <c r="Y92" s="1234"/>
      <c r="Z92" s="1167"/>
      <c r="AA92" s="1232"/>
      <c r="AB92" s="1232"/>
      <c r="AC92" s="1232"/>
      <c r="AD92" s="1232"/>
      <c r="AE92" s="1234"/>
      <c r="AF92" s="1167"/>
      <c r="AG92" s="1232"/>
      <c r="AH92" s="1232"/>
      <c r="AI92" s="1232"/>
      <c r="AJ92" s="1232"/>
      <c r="AK92" s="1234"/>
      <c r="AL92" s="1167"/>
      <c r="AM92" s="1232"/>
      <c r="AN92" s="1232"/>
      <c r="AO92" s="1232"/>
      <c r="AP92" s="1232"/>
      <c r="AQ92" s="1234"/>
      <c r="AR92" s="1219"/>
    </row>
    <row r="93" spans="1:44" ht="15.75" thickBot="1" x14ac:dyDescent="0.25">
      <c r="A93" s="934"/>
      <c r="B93" s="817"/>
      <c r="C93" s="1356"/>
      <c r="D93" s="1250"/>
      <c r="E93" s="1359"/>
      <c r="F93" s="1250"/>
      <c r="G93" s="1468"/>
      <c r="H93" s="934"/>
      <c r="I93" s="847"/>
      <c r="J93" s="756"/>
      <c r="K93" s="756"/>
      <c r="L93" s="756"/>
      <c r="M93" s="1235"/>
      <c r="N93" s="828"/>
      <c r="O93" s="831"/>
      <c r="P93" s="739" t="s">
        <v>36</v>
      </c>
      <c r="Q93" s="744">
        <v>0</v>
      </c>
      <c r="R93" s="311" t="s">
        <v>34</v>
      </c>
      <c r="S93" s="348">
        <v>0</v>
      </c>
      <c r="T93" s="760"/>
      <c r="U93" s="756"/>
      <c r="V93" s="756"/>
      <c r="W93" s="756"/>
      <c r="X93" s="756"/>
      <c r="Y93" s="1235"/>
      <c r="Z93" s="760"/>
      <c r="AA93" s="756"/>
      <c r="AB93" s="756"/>
      <c r="AC93" s="756"/>
      <c r="AD93" s="756"/>
      <c r="AE93" s="1235"/>
      <c r="AF93" s="760"/>
      <c r="AG93" s="756"/>
      <c r="AH93" s="756"/>
      <c r="AI93" s="756"/>
      <c r="AJ93" s="756"/>
      <c r="AK93" s="1235"/>
      <c r="AL93" s="760"/>
      <c r="AM93" s="756"/>
      <c r="AN93" s="756"/>
      <c r="AO93" s="756"/>
      <c r="AP93" s="756"/>
      <c r="AQ93" s="1235"/>
      <c r="AR93" s="1220"/>
    </row>
    <row r="94" spans="1:44" ht="15" x14ac:dyDescent="0.2">
      <c r="A94" s="942">
        <v>9</v>
      </c>
      <c r="B94" s="1488">
        <v>2248329</v>
      </c>
      <c r="C94" s="1482" t="s">
        <v>364</v>
      </c>
      <c r="D94" s="1248">
        <v>0.871</v>
      </c>
      <c r="E94" s="1483">
        <v>15678</v>
      </c>
      <c r="F94" s="1248">
        <v>0.871</v>
      </c>
      <c r="G94" s="1484">
        <v>15678</v>
      </c>
      <c r="H94" s="942"/>
      <c r="I94" s="846"/>
      <c r="J94" s="829"/>
      <c r="K94" s="829"/>
      <c r="L94" s="829"/>
      <c r="M94" s="832"/>
      <c r="N94" s="826" t="s">
        <v>85</v>
      </c>
      <c r="O94" s="829" t="s">
        <v>365</v>
      </c>
      <c r="P94" s="829" t="s">
        <v>24</v>
      </c>
      <c r="Q94" s="347">
        <v>0.871</v>
      </c>
      <c r="R94" s="315" t="s">
        <v>15</v>
      </c>
      <c r="S94" s="1478">
        <v>41895.1</v>
      </c>
      <c r="T94" s="826"/>
      <c r="U94" s="829"/>
      <c r="V94" s="829"/>
      <c r="W94" s="829"/>
      <c r="X94" s="829"/>
      <c r="Y94" s="832"/>
      <c r="Z94" s="826"/>
      <c r="AA94" s="829"/>
      <c r="AB94" s="829"/>
      <c r="AC94" s="829"/>
      <c r="AD94" s="829"/>
      <c r="AE94" s="832"/>
      <c r="AF94" s="826"/>
      <c r="AG94" s="829"/>
      <c r="AH94" s="829"/>
      <c r="AI94" s="829"/>
      <c r="AJ94" s="829"/>
      <c r="AK94" s="832"/>
      <c r="AL94" s="826"/>
      <c r="AM94" s="829"/>
      <c r="AN94" s="829"/>
      <c r="AO94" s="829"/>
      <c r="AP94" s="829"/>
      <c r="AQ94" s="832"/>
      <c r="AR94" s="1227"/>
    </row>
    <row r="95" spans="1:44" ht="15" x14ac:dyDescent="0.2">
      <c r="A95" s="933"/>
      <c r="B95" s="1489"/>
      <c r="C95" s="1355"/>
      <c r="D95" s="1249"/>
      <c r="E95" s="1358"/>
      <c r="F95" s="1249"/>
      <c r="G95" s="1352"/>
      <c r="H95" s="933"/>
      <c r="I95" s="935"/>
      <c r="J95" s="830"/>
      <c r="K95" s="830"/>
      <c r="L95" s="830"/>
      <c r="M95" s="833"/>
      <c r="N95" s="827"/>
      <c r="O95" s="830"/>
      <c r="P95" s="943"/>
      <c r="Q95" s="313">
        <v>15678</v>
      </c>
      <c r="R95" s="307" t="s">
        <v>25</v>
      </c>
      <c r="S95" s="1477"/>
      <c r="T95" s="827"/>
      <c r="U95" s="830"/>
      <c r="V95" s="830"/>
      <c r="W95" s="830"/>
      <c r="X95" s="830"/>
      <c r="Y95" s="833"/>
      <c r="Z95" s="827"/>
      <c r="AA95" s="830"/>
      <c r="AB95" s="830"/>
      <c r="AC95" s="830"/>
      <c r="AD95" s="830"/>
      <c r="AE95" s="833"/>
      <c r="AF95" s="827"/>
      <c r="AG95" s="830"/>
      <c r="AH95" s="830"/>
      <c r="AI95" s="830"/>
      <c r="AJ95" s="830"/>
      <c r="AK95" s="833"/>
      <c r="AL95" s="827"/>
      <c r="AM95" s="830"/>
      <c r="AN95" s="830"/>
      <c r="AO95" s="830"/>
      <c r="AP95" s="830"/>
      <c r="AQ95" s="833"/>
      <c r="AR95" s="1228"/>
    </row>
    <row r="96" spans="1:44" ht="15" x14ac:dyDescent="0.2">
      <c r="A96" s="933"/>
      <c r="B96" s="1489"/>
      <c r="C96" s="1355"/>
      <c r="D96" s="1249"/>
      <c r="E96" s="1358"/>
      <c r="F96" s="1249"/>
      <c r="G96" s="1352"/>
      <c r="H96" s="933"/>
      <c r="I96" s="935"/>
      <c r="J96" s="830"/>
      <c r="K96" s="830"/>
      <c r="L96" s="830"/>
      <c r="M96" s="833"/>
      <c r="N96" s="827"/>
      <c r="O96" s="830"/>
      <c r="P96" s="935" t="s">
        <v>29</v>
      </c>
      <c r="Q96" s="313">
        <v>303</v>
      </c>
      <c r="R96" s="307" t="s">
        <v>25</v>
      </c>
      <c r="S96" s="1477">
        <v>1550.98</v>
      </c>
      <c r="T96" s="827"/>
      <c r="U96" s="830"/>
      <c r="V96" s="830"/>
      <c r="W96" s="830"/>
      <c r="X96" s="830"/>
      <c r="Y96" s="833"/>
      <c r="Z96" s="827"/>
      <c r="AA96" s="830"/>
      <c r="AB96" s="830"/>
      <c r="AC96" s="830"/>
      <c r="AD96" s="830"/>
      <c r="AE96" s="833"/>
      <c r="AF96" s="827"/>
      <c r="AG96" s="830"/>
      <c r="AH96" s="830"/>
      <c r="AI96" s="830"/>
      <c r="AJ96" s="830"/>
      <c r="AK96" s="833"/>
      <c r="AL96" s="827"/>
      <c r="AM96" s="830"/>
      <c r="AN96" s="830"/>
      <c r="AO96" s="830"/>
      <c r="AP96" s="830"/>
      <c r="AQ96" s="833"/>
      <c r="AR96" s="1228"/>
    </row>
    <row r="97" spans="1:44" ht="15" x14ac:dyDescent="0.2">
      <c r="A97" s="933"/>
      <c r="B97" s="1489"/>
      <c r="C97" s="1355"/>
      <c r="D97" s="1249"/>
      <c r="E97" s="1358"/>
      <c r="F97" s="1249"/>
      <c r="G97" s="1352"/>
      <c r="H97" s="933"/>
      <c r="I97" s="935"/>
      <c r="J97" s="830"/>
      <c r="K97" s="830"/>
      <c r="L97" s="830"/>
      <c r="M97" s="833"/>
      <c r="N97" s="827"/>
      <c r="O97" s="830"/>
      <c r="P97" s="935"/>
      <c r="Q97" s="313">
        <v>2.613</v>
      </c>
      <c r="R97" s="307" t="s">
        <v>15</v>
      </c>
      <c r="S97" s="1477"/>
      <c r="T97" s="827"/>
      <c r="U97" s="830"/>
      <c r="V97" s="830"/>
      <c r="W97" s="830"/>
      <c r="X97" s="830"/>
      <c r="Y97" s="833"/>
      <c r="Z97" s="827"/>
      <c r="AA97" s="830"/>
      <c r="AB97" s="830"/>
      <c r="AC97" s="830"/>
      <c r="AD97" s="830"/>
      <c r="AE97" s="833"/>
      <c r="AF97" s="827"/>
      <c r="AG97" s="830"/>
      <c r="AH97" s="830"/>
      <c r="AI97" s="830"/>
      <c r="AJ97" s="830"/>
      <c r="AK97" s="833"/>
      <c r="AL97" s="827"/>
      <c r="AM97" s="830"/>
      <c r="AN97" s="830"/>
      <c r="AO97" s="830"/>
      <c r="AP97" s="830"/>
      <c r="AQ97" s="833"/>
      <c r="AR97" s="1228"/>
    </row>
    <row r="98" spans="1:44" ht="30" x14ac:dyDescent="0.2">
      <c r="A98" s="933"/>
      <c r="B98" s="1489"/>
      <c r="C98" s="1355"/>
      <c r="D98" s="1249"/>
      <c r="E98" s="1358"/>
      <c r="F98" s="1249"/>
      <c r="G98" s="1352"/>
      <c r="H98" s="933"/>
      <c r="I98" s="935"/>
      <c r="J98" s="830"/>
      <c r="K98" s="830"/>
      <c r="L98" s="830"/>
      <c r="M98" s="833"/>
      <c r="N98" s="827"/>
      <c r="O98" s="830"/>
      <c r="P98" s="307" t="s">
        <v>32</v>
      </c>
      <c r="Q98" s="313">
        <v>18</v>
      </c>
      <c r="R98" s="307" t="s">
        <v>31</v>
      </c>
      <c r="S98" s="369">
        <v>207.33</v>
      </c>
      <c r="T98" s="827"/>
      <c r="U98" s="830"/>
      <c r="V98" s="830"/>
      <c r="W98" s="830"/>
      <c r="X98" s="830"/>
      <c r="Y98" s="833"/>
      <c r="Z98" s="827"/>
      <c r="AA98" s="830"/>
      <c r="AB98" s="830"/>
      <c r="AC98" s="830"/>
      <c r="AD98" s="830"/>
      <c r="AE98" s="833"/>
      <c r="AF98" s="827"/>
      <c r="AG98" s="830"/>
      <c r="AH98" s="830"/>
      <c r="AI98" s="830"/>
      <c r="AJ98" s="830"/>
      <c r="AK98" s="833"/>
      <c r="AL98" s="827"/>
      <c r="AM98" s="830"/>
      <c r="AN98" s="830"/>
      <c r="AO98" s="830"/>
      <c r="AP98" s="830"/>
      <c r="AQ98" s="833"/>
      <c r="AR98" s="1228"/>
    </row>
    <row r="99" spans="1:44" ht="30" x14ac:dyDescent="0.2">
      <c r="A99" s="933"/>
      <c r="B99" s="1489"/>
      <c r="C99" s="1355"/>
      <c r="D99" s="1249"/>
      <c r="E99" s="1358"/>
      <c r="F99" s="1249"/>
      <c r="G99" s="1352"/>
      <c r="H99" s="933"/>
      <c r="I99" s="935"/>
      <c r="J99" s="830"/>
      <c r="K99" s="830"/>
      <c r="L99" s="830"/>
      <c r="M99" s="833"/>
      <c r="N99" s="827"/>
      <c r="O99" s="830"/>
      <c r="P99" s="307" t="s">
        <v>344</v>
      </c>
      <c r="Q99" s="313">
        <v>120</v>
      </c>
      <c r="R99" s="313" t="s">
        <v>34</v>
      </c>
      <c r="S99" s="369">
        <v>660</v>
      </c>
      <c r="T99" s="827"/>
      <c r="U99" s="830"/>
      <c r="V99" s="830"/>
      <c r="W99" s="830"/>
      <c r="X99" s="830"/>
      <c r="Y99" s="833"/>
      <c r="Z99" s="827"/>
      <c r="AA99" s="830"/>
      <c r="AB99" s="830"/>
      <c r="AC99" s="830"/>
      <c r="AD99" s="830"/>
      <c r="AE99" s="833"/>
      <c r="AF99" s="827"/>
      <c r="AG99" s="830"/>
      <c r="AH99" s="830"/>
      <c r="AI99" s="830"/>
      <c r="AJ99" s="830"/>
      <c r="AK99" s="833"/>
      <c r="AL99" s="827"/>
      <c r="AM99" s="830"/>
      <c r="AN99" s="830"/>
      <c r="AO99" s="830"/>
      <c r="AP99" s="830"/>
      <c r="AQ99" s="833"/>
      <c r="AR99" s="1228"/>
    </row>
    <row r="100" spans="1:44" ht="15" x14ac:dyDescent="0.2">
      <c r="A100" s="933"/>
      <c r="B100" s="1489"/>
      <c r="C100" s="1355"/>
      <c r="D100" s="1249"/>
      <c r="E100" s="1358"/>
      <c r="F100" s="1249"/>
      <c r="G100" s="1352"/>
      <c r="H100" s="933"/>
      <c r="I100" s="935"/>
      <c r="J100" s="830"/>
      <c r="K100" s="830"/>
      <c r="L100" s="830"/>
      <c r="M100" s="833"/>
      <c r="N100" s="827"/>
      <c r="O100" s="830"/>
      <c r="P100" s="307" t="s">
        <v>35</v>
      </c>
      <c r="Q100" s="313">
        <v>2613</v>
      </c>
      <c r="R100" s="307" t="s">
        <v>25</v>
      </c>
      <c r="S100" s="369">
        <v>13065</v>
      </c>
      <c r="T100" s="827"/>
      <c r="U100" s="830"/>
      <c r="V100" s="830"/>
      <c r="W100" s="830"/>
      <c r="X100" s="830"/>
      <c r="Y100" s="833"/>
      <c r="Z100" s="827"/>
      <c r="AA100" s="830"/>
      <c r="AB100" s="830"/>
      <c r="AC100" s="830"/>
      <c r="AD100" s="830"/>
      <c r="AE100" s="833"/>
      <c r="AF100" s="827"/>
      <c r="AG100" s="830"/>
      <c r="AH100" s="830"/>
      <c r="AI100" s="830"/>
      <c r="AJ100" s="830"/>
      <c r="AK100" s="833"/>
      <c r="AL100" s="827"/>
      <c r="AM100" s="830"/>
      <c r="AN100" s="830"/>
      <c r="AO100" s="830"/>
      <c r="AP100" s="830"/>
      <c r="AQ100" s="833"/>
      <c r="AR100" s="1228"/>
    </row>
    <row r="101" spans="1:44" ht="15.75" thickBot="1" x14ac:dyDescent="0.25">
      <c r="A101" s="934"/>
      <c r="B101" s="1490"/>
      <c r="C101" s="1356"/>
      <c r="D101" s="1250"/>
      <c r="E101" s="1359"/>
      <c r="F101" s="1250"/>
      <c r="G101" s="1468"/>
      <c r="H101" s="934"/>
      <c r="I101" s="847"/>
      <c r="J101" s="831"/>
      <c r="K101" s="831"/>
      <c r="L101" s="831"/>
      <c r="M101" s="834"/>
      <c r="N101" s="828"/>
      <c r="O101" s="831"/>
      <c r="P101" s="311" t="s">
        <v>36</v>
      </c>
      <c r="Q101" s="317">
        <v>1742</v>
      </c>
      <c r="R101" s="317" t="s">
        <v>34</v>
      </c>
      <c r="S101" s="348">
        <v>6752.1313600000003</v>
      </c>
      <c r="T101" s="828"/>
      <c r="U101" s="831"/>
      <c r="V101" s="831"/>
      <c r="W101" s="831"/>
      <c r="X101" s="831"/>
      <c r="Y101" s="834"/>
      <c r="Z101" s="828"/>
      <c r="AA101" s="831"/>
      <c r="AB101" s="831"/>
      <c r="AC101" s="831"/>
      <c r="AD101" s="831"/>
      <c r="AE101" s="834"/>
      <c r="AF101" s="828"/>
      <c r="AG101" s="831"/>
      <c r="AH101" s="831"/>
      <c r="AI101" s="831"/>
      <c r="AJ101" s="831"/>
      <c r="AK101" s="834"/>
      <c r="AL101" s="828"/>
      <c r="AM101" s="831"/>
      <c r="AN101" s="831"/>
      <c r="AO101" s="831"/>
      <c r="AP101" s="831"/>
      <c r="AQ101" s="834"/>
      <c r="AR101" s="939"/>
    </row>
    <row r="102" spans="1:44" ht="15" x14ac:dyDescent="0.2">
      <c r="A102" s="942">
        <v>10</v>
      </c>
      <c r="B102" s="816" t="s">
        <v>380</v>
      </c>
      <c r="C102" s="1482" t="s">
        <v>381</v>
      </c>
      <c r="D102" s="1248">
        <v>0.84299999999999997</v>
      </c>
      <c r="E102" s="1483">
        <v>22183</v>
      </c>
      <c r="F102" s="1248">
        <v>0.84299999999999997</v>
      </c>
      <c r="G102" s="1484">
        <v>22183</v>
      </c>
      <c r="H102" s="942"/>
      <c r="I102" s="846"/>
      <c r="J102" s="829"/>
      <c r="K102" s="829"/>
      <c r="L102" s="829"/>
      <c r="M102" s="832"/>
      <c r="N102" s="826" t="s">
        <v>85</v>
      </c>
      <c r="O102" s="829" t="s">
        <v>382</v>
      </c>
      <c r="P102" s="846" t="s">
        <v>24</v>
      </c>
      <c r="Q102" s="347">
        <v>0.84299999999999997</v>
      </c>
      <c r="R102" s="315" t="s">
        <v>15</v>
      </c>
      <c r="S102" s="1478">
        <v>40548.300000000003</v>
      </c>
      <c r="T102" s="826"/>
      <c r="U102" s="829"/>
      <c r="V102" s="829"/>
      <c r="W102" s="829"/>
      <c r="X102" s="829"/>
      <c r="Y102" s="832"/>
      <c r="Z102" s="826"/>
      <c r="AA102" s="829"/>
      <c r="AB102" s="829"/>
      <c r="AC102" s="829"/>
      <c r="AD102" s="829"/>
      <c r="AE102" s="832"/>
      <c r="AF102" s="826"/>
      <c r="AG102" s="829"/>
      <c r="AH102" s="829"/>
      <c r="AI102" s="829"/>
      <c r="AJ102" s="829"/>
      <c r="AK102" s="832"/>
      <c r="AL102" s="826"/>
      <c r="AM102" s="829"/>
      <c r="AN102" s="829"/>
      <c r="AO102" s="829"/>
      <c r="AP102" s="829"/>
      <c r="AQ102" s="832"/>
      <c r="AR102" s="1227"/>
    </row>
    <row r="103" spans="1:44" ht="15" x14ac:dyDescent="0.2">
      <c r="A103" s="933"/>
      <c r="B103" s="912"/>
      <c r="C103" s="1355"/>
      <c r="D103" s="1249"/>
      <c r="E103" s="1358"/>
      <c r="F103" s="1249"/>
      <c r="G103" s="1352"/>
      <c r="H103" s="933"/>
      <c r="I103" s="935"/>
      <c r="J103" s="830"/>
      <c r="K103" s="830"/>
      <c r="L103" s="830"/>
      <c r="M103" s="833"/>
      <c r="N103" s="827"/>
      <c r="O103" s="830"/>
      <c r="P103" s="935"/>
      <c r="Q103" s="313">
        <v>22183</v>
      </c>
      <c r="R103" s="307" t="s">
        <v>25</v>
      </c>
      <c r="S103" s="1477"/>
      <c r="T103" s="827"/>
      <c r="U103" s="830"/>
      <c r="V103" s="830"/>
      <c r="W103" s="830"/>
      <c r="X103" s="830"/>
      <c r="Y103" s="833"/>
      <c r="Z103" s="827"/>
      <c r="AA103" s="830"/>
      <c r="AB103" s="830"/>
      <c r="AC103" s="830"/>
      <c r="AD103" s="830"/>
      <c r="AE103" s="833"/>
      <c r="AF103" s="827"/>
      <c r="AG103" s="830"/>
      <c r="AH103" s="830"/>
      <c r="AI103" s="830"/>
      <c r="AJ103" s="830"/>
      <c r="AK103" s="833"/>
      <c r="AL103" s="827"/>
      <c r="AM103" s="830"/>
      <c r="AN103" s="830"/>
      <c r="AO103" s="830"/>
      <c r="AP103" s="830"/>
      <c r="AQ103" s="833"/>
      <c r="AR103" s="1228"/>
    </row>
    <row r="104" spans="1:44" ht="15" x14ac:dyDescent="0.2">
      <c r="A104" s="933"/>
      <c r="B104" s="912"/>
      <c r="C104" s="1355"/>
      <c r="D104" s="1249"/>
      <c r="E104" s="1358"/>
      <c r="F104" s="1249"/>
      <c r="G104" s="1352"/>
      <c r="H104" s="933"/>
      <c r="I104" s="935"/>
      <c r="J104" s="830"/>
      <c r="K104" s="830"/>
      <c r="L104" s="830"/>
      <c r="M104" s="833"/>
      <c r="N104" s="827"/>
      <c r="O104" s="830"/>
      <c r="P104" s="935" t="s">
        <v>29</v>
      </c>
      <c r="Q104" s="343">
        <v>295</v>
      </c>
      <c r="R104" s="307" t="s">
        <v>25</v>
      </c>
      <c r="S104" s="1477">
        <v>1509.87</v>
      </c>
      <c r="T104" s="827"/>
      <c r="U104" s="830"/>
      <c r="V104" s="830"/>
      <c r="W104" s="830"/>
      <c r="X104" s="830"/>
      <c r="Y104" s="833"/>
      <c r="Z104" s="827"/>
      <c r="AA104" s="830"/>
      <c r="AB104" s="830"/>
      <c r="AC104" s="830"/>
      <c r="AD104" s="830"/>
      <c r="AE104" s="833"/>
      <c r="AF104" s="827"/>
      <c r="AG104" s="830"/>
      <c r="AH104" s="830"/>
      <c r="AI104" s="830"/>
      <c r="AJ104" s="830"/>
      <c r="AK104" s="833"/>
      <c r="AL104" s="827"/>
      <c r="AM104" s="830"/>
      <c r="AN104" s="830"/>
      <c r="AO104" s="830"/>
      <c r="AP104" s="830"/>
      <c r="AQ104" s="833"/>
      <c r="AR104" s="1228"/>
    </row>
    <row r="105" spans="1:44" ht="15" x14ac:dyDescent="0.2">
      <c r="A105" s="933"/>
      <c r="B105" s="912"/>
      <c r="C105" s="1355"/>
      <c r="D105" s="1249"/>
      <c r="E105" s="1358"/>
      <c r="F105" s="1249"/>
      <c r="G105" s="1352"/>
      <c r="H105" s="933"/>
      <c r="I105" s="935"/>
      <c r="J105" s="830"/>
      <c r="K105" s="830"/>
      <c r="L105" s="830"/>
      <c r="M105" s="833"/>
      <c r="N105" s="827"/>
      <c r="O105" s="830"/>
      <c r="P105" s="935"/>
      <c r="Q105" s="313">
        <v>2.5299999999999998</v>
      </c>
      <c r="R105" s="307" t="s">
        <v>15</v>
      </c>
      <c r="S105" s="1477"/>
      <c r="T105" s="827"/>
      <c r="U105" s="830"/>
      <c r="V105" s="830"/>
      <c r="W105" s="830"/>
      <c r="X105" s="830"/>
      <c r="Y105" s="833"/>
      <c r="Z105" s="827"/>
      <c r="AA105" s="830"/>
      <c r="AB105" s="830"/>
      <c r="AC105" s="830"/>
      <c r="AD105" s="830"/>
      <c r="AE105" s="833"/>
      <c r="AF105" s="827"/>
      <c r="AG105" s="830"/>
      <c r="AH105" s="830"/>
      <c r="AI105" s="830"/>
      <c r="AJ105" s="830"/>
      <c r="AK105" s="833"/>
      <c r="AL105" s="827"/>
      <c r="AM105" s="830"/>
      <c r="AN105" s="830"/>
      <c r="AO105" s="830"/>
      <c r="AP105" s="830"/>
      <c r="AQ105" s="833"/>
      <c r="AR105" s="1228"/>
    </row>
    <row r="106" spans="1:44" ht="30" x14ac:dyDescent="0.2">
      <c r="A106" s="933"/>
      <c r="B106" s="912"/>
      <c r="C106" s="1355"/>
      <c r="D106" s="1249"/>
      <c r="E106" s="1358"/>
      <c r="F106" s="1249"/>
      <c r="G106" s="1352"/>
      <c r="H106" s="933"/>
      <c r="I106" s="935"/>
      <c r="J106" s="830"/>
      <c r="K106" s="830"/>
      <c r="L106" s="830"/>
      <c r="M106" s="833"/>
      <c r="N106" s="827"/>
      <c r="O106" s="830"/>
      <c r="P106" s="307" t="s">
        <v>32</v>
      </c>
      <c r="Q106" s="313">
        <v>15</v>
      </c>
      <c r="R106" s="307" t="s">
        <v>31</v>
      </c>
      <c r="S106" s="369">
        <v>172.7766</v>
      </c>
      <c r="T106" s="827"/>
      <c r="U106" s="830"/>
      <c r="V106" s="830"/>
      <c r="W106" s="830"/>
      <c r="X106" s="830"/>
      <c r="Y106" s="833"/>
      <c r="Z106" s="827"/>
      <c r="AA106" s="830"/>
      <c r="AB106" s="830"/>
      <c r="AC106" s="830"/>
      <c r="AD106" s="830"/>
      <c r="AE106" s="833"/>
      <c r="AF106" s="827"/>
      <c r="AG106" s="830"/>
      <c r="AH106" s="830"/>
      <c r="AI106" s="830"/>
      <c r="AJ106" s="830"/>
      <c r="AK106" s="833"/>
      <c r="AL106" s="827"/>
      <c r="AM106" s="830"/>
      <c r="AN106" s="830"/>
      <c r="AO106" s="830"/>
      <c r="AP106" s="830"/>
      <c r="AQ106" s="833"/>
      <c r="AR106" s="1228"/>
    </row>
    <row r="107" spans="1:44" ht="30" x14ac:dyDescent="0.2">
      <c r="A107" s="933"/>
      <c r="B107" s="912"/>
      <c r="C107" s="1355"/>
      <c r="D107" s="1249"/>
      <c r="E107" s="1358"/>
      <c r="F107" s="1249"/>
      <c r="G107" s="1352"/>
      <c r="H107" s="933"/>
      <c r="I107" s="935"/>
      <c r="J107" s="830"/>
      <c r="K107" s="830"/>
      <c r="L107" s="830"/>
      <c r="M107" s="833"/>
      <c r="N107" s="827"/>
      <c r="O107" s="830"/>
      <c r="P107" s="307" t="s">
        <v>344</v>
      </c>
      <c r="Q107" s="313">
        <v>250</v>
      </c>
      <c r="R107" s="313" t="s">
        <v>34</v>
      </c>
      <c r="S107" s="369">
        <v>1375</v>
      </c>
      <c r="T107" s="827"/>
      <c r="U107" s="830"/>
      <c r="V107" s="830"/>
      <c r="W107" s="830"/>
      <c r="X107" s="830"/>
      <c r="Y107" s="833"/>
      <c r="Z107" s="827"/>
      <c r="AA107" s="830"/>
      <c r="AB107" s="830"/>
      <c r="AC107" s="830"/>
      <c r="AD107" s="830"/>
      <c r="AE107" s="833"/>
      <c r="AF107" s="827"/>
      <c r="AG107" s="830"/>
      <c r="AH107" s="830"/>
      <c r="AI107" s="830"/>
      <c r="AJ107" s="830"/>
      <c r="AK107" s="833"/>
      <c r="AL107" s="827"/>
      <c r="AM107" s="830"/>
      <c r="AN107" s="830"/>
      <c r="AO107" s="830"/>
      <c r="AP107" s="830"/>
      <c r="AQ107" s="833"/>
      <c r="AR107" s="1228"/>
    </row>
    <row r="108" spans="1:44" ht="15" x14ac:dyDescent="0.2">
      <c r="A108" s="933"/>
      <c r="B108" s="912"/>
      <c r="C108" s="1355"/>
      <c r="D108" s="1249"/>
      <c r="E108" s="1358"/>
      <c r="F108" s="1249"/>
      <c r="G108" s="1352"/>
      <c r="H108" s="933"/>
      <c r="I108" s="935"/>
      <c r="J108" s="830"/>
      <c r="K108" s="830"/>
      <c r="L108" s="830"/>
      <c r="M108" s="833"/>
      <c r="N108" s="827"/>
      <c r="O108" s="830"/>
      <c r="P108" s="307" t="s">
        <v>35</v>
      </c>
      <c r="Q108" s="313">
        <v>1045</v>
      </c>
      <c r="R108" s="307" t="s">
        <v>25</v>
      </c>
      <c r="S108" s="369">
        <v>5225</v>
      </c>
      <c r="T108" s="827"/>
      <c r="U108" s="830"/>
      <c r="V108" s="830"/>
      <c r="W108" s="830"/>
      <c r="X108" s="830"/>
      <c r="Y108" s="833"/>
      <c r="Z108" s="827"/>
      <c r="AA108" s="830"/>
      <c r="AB108" s="830"/>
      <c r="AC108" s="830"/>
      <c r="AD108" s="830"/>
      <c r="AE108" s="833"/>
      <c r="AF108" s="827"/>
      <c r="AG108" s="830"/>
      <c r="AH108" s="830"/>
      <c r="AI108" s="830"/>
      <c r="AJ108" s="830"/>
      <c r="AK108" s="833"/>
      <c r="AL108" s="827"/>
      <c r="AM108" s="830"/>
      <c r="AN108" s="830"/>
      <c r="AO108" s="830"/>
      <c r="AP108" s="830"/>
      <c r="AQ108" s="833"/>
      <c r="AR108" s="1228"/>
    </row>
    <row r="109" spans="1:44" ht="15.75" thickBot="1" x14ac:dyDescent="0.25">
      <c r="A109" s="934"/>
      <c r="B109" s="817"/>
      <c r="C109" s="1356"/>
      <c r="D109" s="1250"/>
      <c r="E109" s="1359"/>
      <c r="F109" s="1250"/>
      <c r="G109" s="1468"/>
      <c r="H109" s="934"/>
      <c r="I109" s="847"/>
      <c r="J109" s="831"/>
      <c r="K109" s="831"/>
      <c r="L109" s="831"/>
      <c r="M109" s="834"/>
      <c r="N109" s="828"/>
      <c r="O109" s="831"/>
      <c r="P109" s="311" t="s">
        <v>36</v>
      </c>
      <c r="Q109" s="317">
        <v>0</v>
      </c>
      <c r="R109" s="317" t="s">
        <v>34</v>
      </c>
      <c r="S109" s="348">
        <v>0</v>
      </c>
      <c r="T109" s="828"/>
      <c r="U109" s="831"/>
      <c r="V109" s="831"/>
      <c r="W109" s="831"/>
      <c r="X109" s="831"/>
      <c r="Y109" s="834"/>
      <c r="Z109" s="828"/>
      <c r="AA109" s="831"/>
      <c r="AB109" s="831"/>
      <c r="AC109" s="831"/>
      <c r="AD109" s="831"/>
      <c r="AE109" s="834"/>
      <c r="AF109" s="828"/>
      <c r="AG109" s="831"/>
      <c r="AH109" s="831"/>
      <c r="AI109" s="831"/>
      <c r="AJ109" s="831"/>
      <c r="AK109" s="834"/>
      <c r="AL109" s="828"/>
      <c r="AM109" s="831"/>
      <c r="AN109" s="831"/>
      <c r="AO109" s="831"/>
      <c r="AP109" s="831"/>
      <c r="AQ109" s="834"/>
      <c r="AR109" s="939"/>
    </row>
    <row r="110" spans="1:44" ht="15" x14ac:dyDescent="0.2">
      <c r="A110" s="1194">
        <v>11</v>
      </c>
      <c r="B110" s="911" t="s">
        <v>402</v>
      </c>
      <c r="C110" s="1354" t="s">
        <v>403</v>
      </c>
      <c r="D110" s="1251">
        <v>0.7</v>
      </c>
      <c r="E110" s="1357">
        <v>11970</v>
      </c>
      <c r="F110" s="1251">
        <v>0.7</v>
      </c>
      <c r="G110" s="1351">
        <v>11970</v>
      </c>
      <c r="H110" s="1194"/>
      <c r="I110" s="943"/>
      <c r="J110" s="830"/>
      <c r="K110" s="830"/>
      <c r="L110" s="830"/>
      <c r="M110" s="833"/>
      <c r="N110" s="827" t="s">
        <v>85</v>
      </c>
      <c r="O110" s="830" t="s">
        <v>404</v>
      </c>
      <c r="P110" s="943" t="s">
        <v>24</v>
      </c>
      <c r="Q110" s="362">
        <v>0.7</v>
      </c>
      <c r="R110" s="306" t="s">
        <v>15</v>
      </c>
      <c r="S110" s="1531">
        <v>33670</v>
      </c>
      <c r="T110" s="827"/>
      <c r="U110" s="830"/>
      <c r="V110" s="830"/>
      <c r="W110" s="830"/>
      <c r="X110" s="830"/>
      <c r="Y110" s="833"/>
      <c r="Z110" s="827"/>
      <c r="AA110" s="830"/>
      <c r="AB110" s="830"/>
      <c r="AC110" s="830"/>
      <c r="AD110" s="830"/>
      <c r="AE110" s="833"/>
      <c r="AF110" s="827"/>
      <c r="AG110" s="830"/>
      <c r="AH110" s="830"/>
      <c r="AI110" s="830"/>
      <c r="AJ110" s="830"/>
      <c r="AK110" s="833"/>
      <c r="AL110" s="827"/>
      <c r="AM110" s="830"/>
      <c r="AN110" s="830"/>
      <c r="AO110" s="830"/>
      <c r="AP110" s="830"/>
      <c r="AQ110" s="833"/>
      <c r="AR110" s="1228"/>
    </row>
    <row r="111" spans="1:44" ht="15" x14ac:dyDescent="0.2">
      <c r="A111" s="933"/>
      <c r="B111" s="912"/>
      <c r="C111" s="1355"/>
      <c r="D111" s="1249"/>
      <c r="E111" s="1358"/>
      <c r="F111" s="1249"/>
      <c r="G111" s="1352"/>
      <c r="H111" s="933"/>
      <c r="I111" s="935"/>
      <c r="J111" s="830"/>
      <c r="K111" s="830"/>
      <c r="L111" s="830"/>
      <c r="M111" s="833"/>
      <c r="N111" s="827"/>
      <c r="O111" s="830"/>
      <c r="P111" s="935"/>
      <c r="Q111" s="313">
        <v>11970</v>
      </c>
      <c r="R111" s="307" t="s">
        <v>25</v>
      </c>
      <c r="S111" s="1477"/>
      <c r="T111" s="827"/>
      <c r="U111" s="830"/>
      <c r="V111" s="830"/>
      <c r="W111" s="830"/>
      <c r="X111" s="830"/>
      <c r="Y111" s="833"/>
      <c r="Z111" s="827"/>
      <c r="AA111" s="830"/>
      <c r="AB111" s="830"/>
      <c r="AC111" s="830"/>
      <c r="AD111" s="830"/>
      <c r="AE111" s="833"/>
      <c r="AF111" s="827"/>
      <c r="AG111" s="830"/>
      <c r="AH111" s="830"/>
      <c r="AI111" s="830"/>
      <c r="AJ111" s="830"/>
      <c r="AK111" s="833"/>
      <c r="AL111" s="827"/>
      <c r="AM111" s="830"/>
      <c r="AN111" s="830"/>
      <c r="AO111" s="830"/>
      <c r="AP111" s="830"/>
      <c r="AQ111" s="833"/>
      <c r="AR111" s="1228"/>
    </row>
    <row r="112" spans="1:44" ht="15" x14ac:dyDescent="0.2">
      <c r="A112" s="933"/>
      <c r="B112" s="912"/>
      <c r="C112" s="1355"/>
      <c r="D112" s="1249"/>
      <c r="E112" s="1358"/>
      <c r="F112" s="1249"/>
      <c r="G112" s="1352"/>
      <c r="H112" s="933"/>
      <c r="I112" s="935"/>
      <c r="J112" s="830"/>
      <c r="K112" s="830"/>
      <c r="L112" s="830"/>
      <c r="M112" s="833"/>
      <c r="N112" s="827"/>
      <c r="O112" s="830"/>
      <c r="P112" s="935" t="s">
        <v>29</v>
      </c>
      <c r="Q112" s="313">
        <v>311</v>
      </c>
      <c r="R112" s="307" t="s">
        <v>25</v>
      </c>
      <c r="S112" s="1477">
        <v>1590.06</v>
      </c>
      <c r="T112" s="827"/>
      <c r="U112" s="830"/>
      <c r="V112" s="830"/>
      <c r="W112" s="830"/>
      <c r="X112" s="830"/>
      <c r="Y112" s="833"/>
      <c r="Z112" s="827"/>
      <c r="AA112" s="830"/>
      <c r="AB112" s="830"/>
      <c r="AC112" s="830"/>
      <c r="AD112" s="830"/>
      <c r="AE112" s="833"/>
      <c r="AF112" s="827"/>
      <c r="AG112" s="830"/>
      <c r="AH112" s="830"/>
      <c r="AI112" s="830"/>
      <c r="AJ112" s="830"/>
      <c r="AK112" s="833"/>
      <c r="AL112" s="827"/>
      <c r="AM112" s="830"/>
      <c r="AN112" s="830"/>
      <c r="AO112" s="830"/>
      <c r="AP112" s="830"/>
      <c r="AQ112" s="833"/>
      <c r="AR112" s="1228"/>
    </row>
    <row r="113" spans="1:44" ht="15" x14ac:dyDescent="0.2">
      <c r="A113" s="933"/>
      <c r="B113" s="912"/>
      <c r="C113" s="1355"/>
      <c r="D113" s="1249"/>
      <c r="E113" s="1358"/>
      <c r="F113" s="1249"/>
      <c r="G113" s="1352"/>
      <c r="H113" s="933"/>
      <c r="I113" s="935"/>
      <c r="J113" s="830"/>
      <c r="K113" s="830"/>
      <c r="L113" s="830"/>
      <c r="M113" s="833"/>
      <c r="N113" s="827"/>
      <c r="O113" s="830"/>
      <c r="P113" s="935"/>
      <c r="Q113" s="313">
        <v>2.282</v>
      </c>
      <c r="R113" s="307" t="s">
        <v>15</v>
      </c>
      <c r="S113" s="1477"/>
      <c r="T113" s="827"/>
      <c r="U113" s="830"/>
      <c r="V113" s="830"/>
      <c r="W113" s="830"/>
      <c r="X113" s="830"/>
      <c r="Y113" s="833"/>
      <c r="Z113" s="827"/>
      <c r="AA113" s="830"/>
      <c r="AB113" s="830"/>
      <c r="AC113" s="830"/>
      <c r="AD113" s="830"/>
      <c r="AE113" s="833"/>
      <c r="AF113" s="827"/>
      <c r="AG113" s="830"/>
      <c r="AH113" s="830"/>
      <c r="AI113" s="830"/>
      <c r="AJ113" s="830"/>
      <c r="AK113" s="833"/>
      <c r="AL113" s="827"/>
      <c r="AM113" s="830"/>
      <c r="AN113" s="830"/>
      <c r="AO113" s="830"/>
      <c r="AP113" s="830"/>
      <c r="AQ113" s="833"/>
      <c r="AR113" s="1228"/>
    </row>
    <row r="114" spans="1:44" ht="30" x14ac:dyDescent="0.2">
      <c r="A114" s="933"/>
      <c r="B114" s="912"/>
      <c r="C114" s="1355"/>
      <c r="D114" s="1249"/>
      <c r="E114" s="1358"/>
      <c r="F114" s="1249"/>
      <c r="G114" s="1352"/>
      <c r="H114" s="933"/>
      <c r="I114" s="935"/>
      <c r="J114" s="830"/>
      <c r="K114" s="830"/>
      <c r="L114" s="830"/>
      <c r="M114" s="833"/>
      <c r="N114" s="827"/>
      <c r="O114" s="830"/>
      <c r="P114" s="307" t="s">
        <v>32</v>
      </c>
      <c r="Q114" s="313">
        <v>12</v>
      </c>
      <c r="R114" s="307" t="s">
        <v>31</v>
      </c>
      <c r="S114" s="369">
        <v>138.22128000000001</v>
      </c>
      <c r="T114" s="827"/>
      <c r="U114" s="830"/>
      <c r="V114" s="830"/>
      <c r="W114" s="830"/>
      <c r="X114" s="830"/>
      <c r="Y114" s="833"/>
      <c r="Z114" s="827"/>
      <c r="AA114" s="830"/>
      <c r="AB114" s="830"/>
      <c r="AC114" s="830"/>
      <c r="AD114" s="830"/>
      <c r="AE114" s="833"/>
      <c r="AF114" s="827"/>
      <c r="AG114" s="830"/>
      <c r="AH114" s="830"/>
      <c r="AI114" s="830"/>
      <c r="AJ114" s="830"/>
      <c r="AK114" s="833"/>
      <c r="AL114" s="827"/>
      <c r="AM114" s="830"/>
      <c r="AN114" s="830"/>
      <c r="AO114" s="830"/>
      <c r="AP114" s="830"/>
      <c r="AQ114" s="833"/>
      <c r="AR114" s="1228"/>
    </row>
    <row r="115" spans="1:44" ht="30" x14ac:dyDescent="0.2">
      <c r="A115" s="933"/>
      <c r="B115" s="912"/>
      <c r="C115" s="1355"/>
      <c r="D115" s="1249"/>
      <c r="E115" s="1358"/>
      <c r="F115" s="1249"/>
      <c r="G115" s="1352"/>
      <c r="H115" s="933"/>
      <c r="I115" s="935"/>
      <c r="J115" s="830"/>
      <c r="K115" s="830"/>
      <c r="L115" s="830"/>
      <c r="M115" s="833"/>
      <c r="N115" s="827"/>
      <c r="O115" s="830"/>
      <c r="P115" s="307" t="s">
        <v>344</v>
      </c>
      <c r="Q115" s="313">
        <v>250</v>
      </c>
      <c r="R115" s="313" t="s">
        <v>34</v>
      </c>
      <c r="S115" s="369">
        <v>1375</v>
      </c>
      <c r="T115" s="827"/>
      <c r="U115" s="830"/>
      <c r="V115" s="830"/>
      <c r="W115" s="830"/>
      <c r="X115" s="830"/>
      <c r="Y115" s="833"/>
      <c r="Z115" s="827"/>
      <c r="AA115" s="830"/>
      <c r="AB115" s="830"/>
      <c r="AC115" s="830"/>
      <c r="AD115" s="830"/>
      <c r="AE115" s="833"/>
      <c r="AF115" s="827"/>
      <c r="AG115" s="830"/>
      <c r="AH115" s="830"/>
      <c r="AI115" s="830"/>
      <c r="AJ115" s="830"/>
      <c r="AK115" s="833"/>
      <c r="AL115" s="827"/>
      <c r="AM115" s="830"/>
      <c r="AN115" s="830"/>
      <c r="AO115" s="830"/>
      <c r="AP115" s="830"/>
      <c r="AQ115" s="833"/>
      <c r="AR115" s="1228"/>
    </row>
    <row r="116" spans="1:44" ht="15" x14ac:dyDescent="0.2">
      <c r="A116" s="933"/>
      <c r="B116" s="912"/>
      <c r="C116" s="1355"/>
      <c r="D116" s="1249"/>
      <c r="E116" s="1358"/>
      <c r="F116" s="1249"/>
      <c r="G116" s="1352"/>
      <c r="H116" s="933"/>
      <c r="I116" s="935"/>
      <c r="J116" s="830"/>
      <c r="K116" s="830"/>
      <c r="L116" s="830"/>
      <c r="M116" s="833"/>
      <c r="N116" s="827"/>
      <c r="O116" s="830"/>
      <c r="P116" s="307" t="s">
        <v>35</v>
      </c>
      <c r="Q116" s="313">
        <v>4900</v>
      </c>
      <c r="R116" s="307" t="s">
        <v>25</v>
      </c>
      <c r="S116" s="369">
        <v>24500</v>
      </c>
      <c r="T116" s="827"/>
      <c r="U116" s="830"/>
      <c r="V116" s="830"/>
      <c r="W116" s="830"/>
      <c r="X116" s="830"/>
      <c r="Y116" s="833"/>
      <c r="Z116" s="827"/>
      <c r="AA116" s="830"/>
      <c r="AB116" s="830"/>
      <c r="AC116" s="830"/>
      <c r="AD116" s="830"/>
      <c r="AE116" s="833"/>
      <c r="AF116" s="827"/>
      <c r="AG116" s="830"/>
      <c r="AH116" s="830"/>
      <c r="AI116" s="830"/>
      <c r="AJ116" s="830"/>
      <c r="AK116" s="833"/>
      <c r="AL116" s="827"/>
      <c r="AM116" s="830"/>
      <c r="AN116" s="830"/>
      <c r="AO116" s="830"/>
      <c r="AP116" s="830"/>
      <c r="AQ116" s="833"/>
      <c r="AR116" s="1228"/>
    </row>
    <row r="117" spans="1:44" ht="15.75" thickBot="1" x14ac:dyDescent="0.25">
      <c r="A117" s="934"/>
      <c r="B117" s="817"/>
      <c r="C117" s="1356"/>
      <c r="D117" s="1250"/>
      <c r="E117" s="1359"/>
      <c r="F117" s="1250"/>
      <c r="G117" s="1468"/>
      <c r="H117" s="934"/>
      <c r="I117" s="847"/>
      <c r="J117" s="831"/>
      <c r="K117" s="831"/>
      <c r="L117" s="831"/>
      <c r="M117" s="834"/>
      <c r="N117" s="828"/>
      <c r="O117" s="831"/>
      <c r="P117" s="311" t="s">
        <v>36</v>
      </c>
      <c r="Q117" s="317">
        <v>1400</v>
      </c>
      <c r="R117" s="317" t="s">
        <v>34</v>
      </c>
      <c r="S117" s="348">
        <v>5426.5119999999997</v>
      </c>
      <c r="T117" s="828"/>
      <c r="U117" s="831"/>
      <c r="V117" s="831"/>
      <c r="W117" s="831"/>
      <c r="X117" s="831"/>
      <c r="Y117" s="834"/>
      <c r="Z117" s="828"/>
      <c r="AA117" s="831"/>
      <c r="AB117" s="831"/>
      <c r="AC117" s="831"/>
      <c r="AD117" s="831"/>
      <c r="AE117" s="834"/>
      <c r="AF117" s="828"/>
      <c r="AG117" s="831"/>
      <c r="AH117" s="831"/>
      <c r="AI117" s="831"/>
      <c r="AJ117" s="831"/>
      <c r="AK117" s="834"/>
      <c r="AL117" s="828"/>
      <c r="AM117" s="831"/>
      <c r="AN117" s="831"/>
      <c r="AO117" s="831"/>
      <c r="AP117" s="831"/>
      <c r="AQ117" s="834"/>
      <c r="AR117" s="939"/>
    </row>
    <row r="118" spans="1:44" ht="15" x14ac:dyDescent="0.2">
      <c r="A118" s="942">
        <v>12</v>
      </c>
      <c r="B118" s="1488" t="s">
        <v>377</v>
      </c>
      <c r="C118" s="1482" t="s">
        <v>378</v>
      </c>
      <c r="D118" s="1248">
        <v>0.33500000000000002</v>
      </c>
      <c r="E118" s="1483">
        <v>4020</v>
      </c>
      <c r="F118" s="1248">
        <v>0.33500000000000002</v>
      </c>
      <c r="G118" s="1484">
        <v>4020</v>
      </c>
      <c r="H118" s="942"/>
      <c r="I118" s="846"/>
      <c r="J118" s="829"/>
      <c r="K118" s="829"/>
      <c r="L118" s="829"/>
      <c r="M118" s="832"/>
      <c r="N118" s="826"/>
      <c r="O118" s="829"/>
      <c r="P118" s="829"/>
      <c r="Q118" s="1308"/>
      <c r="R118" s="829"/>
      <c r="S118" s="832"/>
      <c r="T118" s="826" t="s">
        <v>85</v>
      </c>
      <c r="U118" s="829" t="s">
        <v>379</v>
      </c>
      <c r="V118" s="846" t="s">
        <v>24</v>
      </c>
      <c r="W118" s="748">
        <v>0.35499999999999998</v>
      </c>
      <c r="X118" s="315" t="s">
        <v>15</v>
      </c>
      <c r="Y118" s="850">
        <v>17956</v>
      </c>
      <c r="Z118" s="826"/>
      <c r="AA118" s="829"/>
      <c r="AB118" s="829"/>
      <c r="AC118" s="829"/>
      <c r="AD118" s="829"/>
      <c r="AE118" s="832"/>
      <c r="AF118" s="826"/>
      <c r="AG118" s="829"/>
      <c r="AH118" s="829"/>
      <c r="AI118" s="829"/>
      <c r="AJ118" s="829"/>
      <c r="AK118" s="832"/>
      <c r="AL118" s="826"/>
      <c r="AM118" s="829"/>
      <c r="AN118" s="829"/>
      <c r="AO118" s="829"/>
      <c r="AP118" s="829"/>
      <c r="AQ118" s="832"/>
      <c r="AR118" s="1227"/>
    </row>
    <row r="119" spans="1:44" ht="15" x14ac:dyDescent="0.2">
      <c r="A119" s="933"/>
      <c r="B119" s="1489"/>
      <c r="C119" s="1355"/>
      <c r="D119" s="1249"/>
      <c r="E119" s="1358"/>
      <c r="F119" s="1249"/>
      <c r="G119" s="1352"/>
      <c r="H119" s="933"/>
      <c r="I119" s="935"/>
      <c r="J119" s="830"/>
      <c r="K119" s="830"/>
      <c r="L119" s="830"/>
      <c r="M119" s="833"/>
      <c r="N119" s="827"/>
      <c r="O119" s="830"/>
      <c r="P119" s="830"/>
      <c r="Q119" s="830"/>
      <c r="R119" s="830"/>
      <c r="S119" s="833"/>
      <c r="T119" s="827"/>
      <c r="U119" s="830"/>
      <c r="V119" s="935"/>
      <c r="W119" s="742">
        <v>4020</v>
      </c>
      <c r="X119" s="307" t="s">
        <v>25</v>
      </c>
      <c r="Y119" s="937"/>
      <c r="Z119" s="827"/>
      <c r="AA119" s="830"/>
      <c r="AB119" s="830"/>
      <c r="AC119" s="830"/>
      <c r="AD119" s="830"/>
      <c r="AE119" s="833"/>
      <c r="AF119" s="827"/>
      <c r="AG119" s="830"/>
      <c r="AH119" s="830"/>
      <c r="AI119" s="830"/>
      <c r="AJ119" s="830"/>
      <c r="AK119" s="833"/>
      <c r="AL119" s="827"/>
      <c r="AM119" s="830"/>
      <c r="AN119" s="830"/>
      <c r="AO119" s="830"/>
      <c r="AP119" s="830"/>
      <c r="AQ119" s="833"/>
      <c r="AR119" s="1228"/>
    </row>
    <row r="120" spans="1:44" ht="15" x14ac:dyDescent="0.2">
      <c r="A120" s="933"/>
      <c r="B120" s="1489"/>
      <c r="C120" s="1355"/>
      <c r="D120" s="1249"/>
      <c r="E120" s="1358"/>
      <c r="F120" s="1249"/>
      <c r="G120" s="1352"/>
      <c r="H120" s="933"/>
      <c r="I120" s="935"/>
      <c r="J120" s="830"/>
      <c r="K120" s="830"/>
      <c r="L120" s="830"/>
      <c r="M120" s="833"/>
      <c r="N120" s="827"/>
      <c r="O120" s="830"/>
      <c r="P120" s="830"/>
      <c r="Q120" s="830"/>
      <c r="R120" s="830"/>
      <c r="S120" s="833"/>
      <c r="T120" s="827"/>
      <c r="U120" s="830"/>
      <c r="V120" s="935" t="s">
        <v>29</v>
      </c>
      <c r="W120" s="742">
        <v>166.33</v>
      </c>
      <c r="X120" s="307" t="s">
        <v>25</v>
      </c>
      <c r="Y120" s="937">
        <v>847.41</v>
      </c>
      <c r="Z120" s="827"/>
      <c r="AA120" s="830"/>
      <c r="AB120" s="830"/>
      <c r="AC120" s="830"/>
      <c r="AD120" s="830"/>
      <c r="AE120" s="833"/>
      <c r="AF120" s="827"/>
      <c r="AG120" s="830"/>
      <c r="AH120" s="830"/>
      <c r="AI120" s="830"/>
      <c r="AJ120" s="830"/>
      <c r="AK120" s="833"/>
      <c r="AL120" s="827"/>
      <c r="AM120" s="830"/>
      <c r="AN120" s="830"/>
      <c r="AO120" s="830"/>
      <c r="AP120" s="830"/>
      <c r="AQ120" s="833"/>
      <c r="AR120" s="1228"/>
    </row>
    <row r="121" spans="1:44" ht="15" x14ac:dyDescent="0.2">
      <c r="A121" s="933"/>
      <c r="B121" s="1489"/>
      <c r="C121" s="1355"/>
      <c r="D121" s="1249"/>
      <c r="E121" s="1358"/>
      <c r="F121" s="1249"/>
      <c r="G121" s="1352"/>
      <c r="H121" s="933"/>
      <c r="I121" s="935"/>
      <c r="J121" s="830"/>
      <c r="K121" s="830"/>
      <c r="L121" s="830"/>
      <c r="M121" s="833"/>
      <c r="N121" s="827"/>
      <c r="O121" s="830"/>
      <c r="P121" s="830"/>
      <c r="Q121" s="830"/>
      <c r="R121" s="830"/>
      <c r="S121" s="833"/>
      <c r="T121" s="827"/>
      <c r="U121" s="830"/>
      <c r="V121" s="935"/>
      <c r="W121" s="747">
        <v>0.67</v>
      </c>
      <c r="X121" s="307" t="s">
        <v>15</v>
      </c>
      <c r="Y121" s="937"/>
      <c r="Z121" s="827"/>
      <c r="AA121" s="830"/>
      <c r="AB121" s="830"/>
      <c r="AC121" s="830"/>
      <c r="AD121" s="830"/>
      <c r="AE121" s="833"/>
      <c r="AF121" s="827"/>
      <c r="AG121" s="830"/>
      <c r="AH121" s="830"/>
      <c r="AI121" s="830"/>
      <c r="AJ121" s="830"/>
      <c r="AK121" s="833"/>
      <c r="AL121" s="827"/>
      <c r="AM121" s="830"/>
      <c r="AN121" s="830"/>
      <c r="AO121" s="830"/>
      <c r="AP121" s="830"/>
      <c r="AQ121" s="833"/>
      <c r="AR121" s="1228"/>
    </row>
    <row r="122" spans="1:44" ht="30" x14ac:dyDescent="0.2">
      <c r="A122" s="933"/>
      <c r="B122" s="1489"/>
      <c r="C122" s="1355"/>
      <c r="D122" s="1249"/>
      <c r="E122" s="1358"/>
      <c r="F122" s="1249"/>
      <c r="G122" s="1352"/>
      <c r="H122" s="933"/>
      <c r="I122" s="935"/>
      <c r="J122" s="830"/>
      <c r="K122" s="830"/>
      <c r="L122" s="830"/>
      <c r="M122" s="833"/>
      <c r="N122" s="827"/>
      <c r="O122" s="830"/>
      <c r="P122" s="830"/>
      <c r="Q122" s="830"/>
      <c r="R122" s="830"/>
      <c r="S122" s="833"/>
      <c r="T122" s="827"/>
      <c r="U122" s="830"/>
      <c r="V122" s="740" t="s">
        <v>32</v>
      </c>
      <c r="W122" s="742">
        <v>13</v>
      </c>
      <c r="X122" s="307" t="s">
        <v>31</v>
      </c>
      <c r="Y122" s="367">
        <v>149.73972000000001</v>
      </c>
      <c r="Z122" s="827"/>
      <c r="AA122" s="830"/>
      <c r="AB122" s="830"/>
      <c r="AC122" s="830"/>
      <c r="AD122" s="830"/>
      <c r="AE122" s="833"/>
      <c r="AF122" s="827"/>
      <c r="AG122" s="830"/>
      <c r="AH122" s="830"/>
      <c r="AI122" s="830"/>
      <c r="AJ122" s="830"/>
      <c r="AK122" s="833"/>
      <c r="AL122" s="827"/>
      <c r="AM122" s="830"/>
      <c r="AN122" s="830"/>
      <c r="AO122" s="830"/>
      <c r="AP122" s="830"/>
      <c r="AQ122" s="833"/>
      <c r="AR122" s="1228"/>
    </row>
    <row r="123" spans="1:44" ht="30" x14ac:dyDescent="0.2">
      <c r="A123" s="933"/>
      <c r="B123" s="1489"/>
      <c r="C123" s="1355"/>
      <c r="D123" s="1249"/>
      <c r="E123" s="1358"/>
      <c r="F123" s="1249"/>
      <c r="G123" s="1352"/>
      <c r="H123" s="933"/>
      <c r="I123" s="935"/>
      <c r="J123" s="830"/>
      <c r="K123" s="830"/>
      <c r="L123" s="830"/>
      <c r="M123" s="833"/>
      <c r="N123" s="827"/>
      <c r="O123" s="830"/>
      <c r="P123" s="830"/>
      <c r="Q123" s="830"/>
      <c r="R123" s="830"/>
      <c r="S123" s="833"/>
      <c r="T123" s="827"/>
      <c r="U123" s="830"/>
      <c r="V123" s="740" t="s">
        <v>344</v>
      </c>
      <c r="W123" s="742">
        <v>0</v>
      </c>
      <c r="X123" s="313" t="s">
        <v>34</v>
      </c>
      <c r="Y123" s="367">
        <v>0</v>
      </c>
      <c r="Z123" s="827"/>
      <c r="AA123" s="830"/>
      <c r="AB123" s="830"/>
      <c r="AC123" s="830"/>
      <c r="AD123" s="830"/>
      <c r="AE123" s="833"/>
      <c r="AF123" s="827"/>
      <c r="AG123" s="830"/>
      <c r="AH123" s="830"/>
      <c r="AI123" s="830"/>
      <c r="AJ123" s="830"/>
      <c r="AK123" s="833"/>
      <c r="AL123" s="827"/>
      <c r="AM123" s="830"/>
      <c r="AN123" s="830"/>
      <c r="AO123" s="830"/>
      <c r="AP123" s="830"/>
      <c r="AQ123" s="833"/>
      <c r="AR123" s="1228"/>
    </row>
    <row r="124" spans="1:44" ht="15" x14ac:dyDescent="0.2">
      <c r="A124" s="933"/>
      <c r="B124" s="1489"/>
      <c r="C124" s="1355"/>
      <c r="D124" s="1249"/>
      <c r="E124" s="1358"/>
      <c r="F124" s="1249"/>
      <c r="G124" s="1352"/>
      <c r="H124" s="933"/>
      <c r="I124" s="935"/>
      <c r="J124" s="830"/>
      <c r="K124" s="830"/>
      <c r="L124" s="830"/>
      <c r="M124" s="833"/>
      <c r="N124" s="827"/>
      <c r="O124" s="830"/>
      <c r="P124" s="830"/>
      <c r="Q124" s="830"/>
      <c r="R124" s="830"/>
      <c r="S124" s="833"/>
      <c r="T124" s="827"/>
      <c r="U124" s="830"/>
      <c r="V124" s="740" t="s">
        <v>35</v>
      </c>
      <c r="W124" s="742">
        <v>850</v>
      </c>
      <c r="X124" s="307" t="s">
        <v>25</v>
      </c>
      <c r="Y124" s="367">
        <v>4250</v>
      </c>
      <c r="Z124" s="827"/>
      <c r="AA124" s="830"/>
      <c r="AB124" s="830"/>
      <c r="AC124" s="830"/>
      <c r="AD124" s="830"/>
      <c r="AE124" s="833"/>
      <c r="AF124" s="827"/>
      <c r="AG124" s="830"/>
      <c r="AH124" s="830"/>
      <c r="AI124" s="830"/>
      <c r="AJ124" s="830"/>
      <c r="AK124" s="833"/>
      <c r="AL124" s="827"/>
      <c r="AM124" s="830"/>
      <c r="AN124" s="830"/>
      <c r="AO124" s="830"/>
      <c r="AP124" s="830"/>
      <c r="AQ124" s="833"/>
      <c r="AR124" s="1228"/>
    </row>
    <row r="125" spans="1:44" ht="15.75" thickBot="1" x14ac:dyDescent="0.25">
      <c r="A125" s="924"/>
      <c r="B125" s="1493"/>
      <c r="C125" s="1485"/>
      <c r="D125" s="1486"/>
      <c r="E125" s="1487"/>
      <c r="F125" s="1486"/>
      <c r="G125" s="1353"/>
      <c r="H125" s="924"/>
      <c r="I125" s="922"/>
      <c r="J125" s="830"/>
      <c r="K125" s="830"/>
      <c r="L125" s="830"/>
      <c r="M125" s="833"/>
      <c r="N125" s="827"/>
      <c r="O125" s="830"/>
      <c r="P125" s="830"/>
      <c r="Q125" s="830"/>
      <c r="R125" s="830"/>
      <c r="S125" s="833"/>
      <c r="T125" s="827"/>
      <c r="U125" s="830"/>
      <c r="V125" s="741" t="s">
        <v>36</v>
      </c>
      <c r="W125" s="743">
        <v>0</v>
      </c>
      <c r="X125" s="314" t="s">
        <v>34</v>
      </c>
      <c r="Y125" s="368">
        <v>0</v>
      </c>
      <c r="Z125" s="827"/>
      <c r="AA125" s="830"/>
      <c r="AB125" s="830"/>
      <c r="AC125" s="830"/>
      <c r="AD125" s="830"/>
      <c r="AE125" s="833"/>
      <c r="AF125" s="827"/>
      <c r="AG125" s="830"/>
      <c r="AH125" s="830"/>
      <c r="AI125" s="830"/>
      <c r="AJ125" s="830"/>
      <c r="AK125" s="833"/>
      <c r="AL125" s="827"/>
      <c r="AM125" s="830"/>
      <c r="AN125" s="830"/>
      <c r="AO125" s="830"/>
      <c r="AP125" s="830"/>
      <c r="AQ125" s="833"/>
      <c r="AR125" s="1228"/>
    </row>
    <row r="126" spans="1:44" ht="15" x14ac:dyDescent="0.2">
      <c r="A126" s="942">
        <v>13</v>
      </c>
      <c r="B126" s="816" t="s">
        <v>397</v>
      </c>
      <c r="C126" s="1482" t="s">
        <v>398</v>
      </c>
      <c r="D126" s="1248">
        <v>1.7</v>
      </c>
      <c r="E126" s="1483">
        <v>18568</v>
      </c>
      <c r="F126" s="1248">
        <v>1.7</v>
      </c>
      <c r="G126" s="1484">
        <v>18568</v>
      </c>
      <c r="H126" s="942"/>
      <c r="I126" s="846"/>
      <c r="J126" s="829"/>
      <c r="K126" s="829"/>
      <c r="L126" s="829"/>
      <c r="M126" s="832"/>
      <c r="N126" s="826"/>
      <c r="O126" s="829"/>
      <c r="P126" s="829"/>
      <c r="Q126" s="829"/>
      <c r="R126" s="829"/>
      <c r="S126" s="832"/>
      <c r="T126" s="826" t="s">
        <v>85</v>
      </c>
      <c r="U126" s="829" t="s">
        <v>399</v>
      </c>
      <c r="V126" s="829" t="s">
        <v>24</v>
      </c>
      <c r="W126" s="349">
        <v>1.7</v>
      </c>
      <c r="X126" s="315" t="s">
        <v>15</v>
      </c>
      <c r="Y126" s="862">
        <v>91120</v>
      </c>
      <c r="Z126" s="826"/>
      <c r="AA126" s="829"/>
      <c r="AB126" s="829"/>
      <c r="AC126" s="829"/>
      <c r="AD126" s="829"/>
      <c r="AE126" s="832"/>
      <c r="AF126" s="826"/>
      <c r="AG126" s="829"/>
      <c r="AH126" s="829"/>
      <c r="AI126" s="829"/>
      <c r="AJ126" s="829"/>
      <c r="AK126" s="832"/>
      <c r="AL126" s="826"/>
      <c r="AM126" s="829"/>
      <c r="AN126" s="829"/>
      <c r="AO126" s="829"/>
      <c r="AP126" s="829"/>
      <c r="AQ126" s="832"/>
      <c r="AR126" s="1227"/>
    </row>
    <row r="127" spans="1:44" ht="15" x14ac:dyDescent="0.2">
      <c r="A127" s="933"/>
      <c r="B127" s="912"/>
      <c r="C127" s="1355"/>
      <c r="D127" s="1249"/>
      <c r="E127" s="1358"/>
      <c r="F127" s="1249"/>
      <c r="G127" s="1352"/>
      <c r="H127" s="933"/>
      <c r="I127" s="935"/>
      <c r="J127" s="830"/>
      <c r="K127" s="830"/>
      <c r="L127" s="830"/>
      <c r="M127" s="833"/>
      <c r="N127" s="827"/>
      <c r="O127" s="830"/>
      <c r="P127" s="830"/>
      <c r="Q127" s="830"/>
      <c r="R127" s="830"/>
      <c r="S127" s="833"/>
      <c r="T127" s="827"/>
      <c r="U127" s="830"/>
      <c r="V127" s="943"/>
      <c r="W127" s="313">
        <v>18568</v>
      </c>
      <c r="X127" s="307" t="s">
        <v>25</v>
      </c>
      <c r="Y127" s="919"/>
      <c r="Z127" s="827"/>
      <c r="AA127" s="830"/>
      <c r="AB127" s="830"/>
      <c r="AC127" s="830"/>
      <c r="AD127" s="830"/>
      <c r="AE127" s="833"/>
      <c r="AF127" s="827"/>
      <c r="AG127" s="830"/>
      <c r="AH127" s="830"/>
      <c r="AI127" s="830"/>
      <c r="AJ127" s="830"/>
      <c r="AK127" s="833"/>
      <c r="AL127" s="827"/>
      <c r="AM127" s="830"/>
      <c r="AN127" s="830"/>
      <c r="AO127" s="830"/>
      <c r="AP127" s="830"/>
      <c r="AQ127" s="833"/>
      <c r="AR127" s="1228"/>
    </row>
    <row r="128" spans="1:44" ht="15" x14ac:dyDescent="0.2">
      <c r="A128" s="933"/>
      <c r="B128" s="912"/>
      <c r="C128" s="1355"/>
      <c r="D128" s="1249"/>
      <c r="E128" s="1358"/>
      <c r="F128" s="1249"/>
      <c r="G128" s="1352"/>
      <c r="H128" s="933"/>
      <c r="I128" s="935"/>
      <c r="J128" s="830"/>
      <c r="K128" s="830"/>
      <c r="L128" s="830"/>
      <c r="M128" s="833"/>
      <c r="N128" s="827"/>
      <c r="O128" s="830"/>
      <c r="P128" s="830"/>
      <c r="Q128" s="830"/>
      <c r="R128" s="830"/>
      <c r="S128" s="833"/>
      <c r="T128" s="827"/>
      <c r="U128" s="830"/>
      <c r="V128" s="935" t="s">
        <v>29</v>
      </c>
      <c r="W128" s="313">
        <v>315</v>
      </c>
      <c r="X128" s="307" t="s">
        <v>25</v>
      </c>
      <c r="Y128" s="937">
        <v>1615.44</v>
      </c>
      <c r="Z128" s="827"/>
      <c r="AA128" s="830"/>
      <c r="AB128" s="830"/>
      <c r="AC128" s="830"/>
      <c r="AD128" s="830"/>
      <c r="AE128" s="833"/>
      <c r="AF128" s="827"/>
      <c r="AG128" s="830"/>
      <c r="AH128" s="830"/>
      <c r="AI128" s="830"/>
      <c r="AJ128" s="830"/>
      <c r="AK128" s="833"/>
      <c r="AL128" s="827"/>
      <c r="AM128" s="830"/>
      <c r="AN128" s="830"/>
      <c r="AO128" s="830"/>
      <c r="AP128" s="830"/>
      <c r="AQ128" s="833"/>
      <c r="AR128" s="1228"/>
    </row>
    <row r="129" spans="1:44" ht="15" x14ac:dyDescent="0.2">
      <c r="A129" s="933"/>
      <c r="B129" s="912"/>
      <c r="C129" s="1355"/>
      <c r="D129" s="1249"/>
      <c r="E129" s="1358"/>
      <c r="F129" s="1249"/>
      <c r="G129" s="1352"/>
      <c r="H129" s="933"/>
      <c r="I129" s="935"/>
      <c r="J129" s="830"/>
      <c r="K129" s="830"/>
      <c r="L129" s="830"/>
      <c r="M129" s="833"/>
      <c r="N129" s="827"/>
      <c r="O129" s="830"/>
      <c r="P129" s="830"/>
      <c r="Q129" s="830"/>
      <c r="R129" s="830"/>
      <c r="S129" s="833"/>
      <c r="T129" s="827"/>
      <c r="U129" s="830"/>
      <c r="V129" s="935"/>
      <c r="W129" s="313">
        <v>3.3</v>
      </c>
      <c r="X129" s="307" t="s">
        <v>15</v>
      </c>
      <c r="Y129" s="937"/>
      <c r="Z129" s="827"/>
      <c r="AA129" s="830"/>
      <c r="AB129" s="830"/>
      <c r="AC129" s="830"/>
      <c r="AD129" s="830"/>
      <c r="AE129" s="833"/>
      <c r="AF129" s="827"/>
      <c r="AG129" s="830"/>
      <c r="AH129" s="830"/>
      <c r="AI129" s="830"/>
      <c r="AJ129" s="830"/>
      <c r="AK129" s="833"/>
      <c r="AL129" s="827"/>
      <c r="AM129" s="830"/>
      <c r="AN129" s="830"/>
      <c r="AO129" s="830"/>
      <c r="AP129" s="830"/>
      <c r="AQ129" s="833"/>
      <c r="AR129" s="1228"/>
    </row>
    <row r="130" spans="1:44" ht="30" x14ac:dyDescent="0.25">
      <c r="A130" s="933"/>
      <c r="B130" s="912"/>
      <c r="C130" s="1355"/>
      <c r="D130" s="1249"/>
      <c r="E130" s="1358"/>
      <c r="F130" s="1249"/>
      <c r="G130" s="1352"/>
      <c r="H130" s="933"/>
      <c r="I130" s="935"/>
      <c r="J130" s="830"/>
      <c r="K130" s="830"/>
      <c r="L130" s="830"/>
      <c r="M130" s="833"/>
      <c r="N130" s="827"/>
      <c r="O130" s="830"/>
      <c r="P130" s="830"/>
      <c r="Q130" s="830"/>
      <c r="R130" s="830"/>
      <c r="S130" s="833"/>
      <c r="T130" s="827"/>
      <c r="U130" s="830"/>
      <c r="V130" s="344" t="s">
        <v>30</v>
      </c>
      <c r="W130" s="313">
        <v>5</v>
      </c>
      <c r="X130" s="307" t="s">
        <v>31</v>
      </c>
      <c r="Y130" s="367">
        <v>20000</v>
      </c>
      <c r="Z130" s="827"/>
      <c r="AA130" s="830"/>
      <c r="AB130" s="830"/>
      <c r="AC130" s="830"/>
      <c r="AD130" s="830"/>
      <c r="AE130" s="833"/>
      <c r="AF130" s="827"/>
      <c r="AG130" s="830"/>
      <c r="AH130" s="830"/>
      <c r="AI130" s="830"/>
      <c r="AJ130" s="830"/>
      <c r="AK130" s="833"/>
      <c r="AL130" s="827"/>
      <c r="AM130" s="830"/>
      <c r="AN130" s="830"/>
      <c r="AO130" s="830"/>
      <c r="AP130" s="830"/>
      <c r="AQ130" s="833"/>
      <c r="AR130" s="1228"/>
    </row>
    <row r="131" spans="1:44" ht="30" x14ac:dyDescent="0.2">
      <c r="A131" s="933"/>
      <c r="B131" s="912"/>
      <c r="C131" s="1355"/>
      <c r="D131" s="1249"/>
      <c r="E131" s="1358"/>
      <c r="F131" s="1249"/>
      <c r="G131" s="1352"/>
      <c r="H131" s="933"/>
      <c r="I131" s="935"/>
      <c r="J131" s="830"/>
      <c r="K131" s="830"/>
      <c r="L131" s="830"/>
      <c r="M131" s="833"/>
      <c r="N131" s="827"/>
      <c r="O131" s="830"/>
      <c r="P131" s="830"/>
      <c r="Q131" s="830"/>
      <c r="R131" s="830"/>
      <c r="S131" s="833"/>
      <c r="T131" s="827"/>
      <c r="U131" s="830"/>
      <c r="V131" s="307" t="s">
        <v>32</v>
      </c>
      <c r="W131" s="313">
        <v>32</v>
      </c>
      <c r="X131" s="307" t="s">
        <v>31</v>
      </c>
      <c r="Y131" s="367">
        <v>368.59008</v>
      </c>
      <c r="Z131" s="827"/>
      <c r="AA131" s="830"/>
      <c r="AB131" s="830"/>
      <c r="AC131" s="830"/>
      <c r="AD131" s="830"/>
      <c r="AE131" s="833"/>
      <c r="AF131" s="827"/>
      <c r="AG131" s="830"/>
      <c r="AH131" s="830"/>
      <c r="AI131" s="830"/>
      <c r="AJ131" s="830"/>
      <c r="AK131" s="833"/>
      <c r="AL131" s="827"/>
      <c r="AM131" s="830"/>
      <c r="AN131" s="830"/>
      <c r="AO131" s="830"/>
      <c r="AP131" s="830"/>
      <c r="AQ131" s="833"/>
      <c r="AR131" s="1228"/>
    </row>
    <row r="132" spans="1:44" ht="30" x14ac:dyDescent="0.2">
      <c r="A132" s="933"/>
      <c r="B132" s="912"/>
      <c r="C132" s="1355"/>
      <c r="D132" s="1249"/>
      <c r="E132" s="1358"/>
      <c r="F132" s="1249"/>
      <c r="G132" s="1352"/>
      <c r="H132" s="933"/>
      <c r="I132" s="935"/>
      <c r="J132" s="830"/>
      <c r="K132" s="830"/>
      <c r="L132" s="830"/>
      <c r="M132" s="833"/>
      <c r="N132" s="827"/>
      <c r="O132" s="830"/>
      <c r="P132" s="830"/>
      <c r="Q132" s="830"/>
      <c r="R132" s="830"/>
      <c r="S132" s="833"/>
      <c r="T132" s="827"/>
      <c r="U132" s="830"/>
      <c r="V132" s="307" t="s">
        <v>344</v>
      </c>
      <c r="W132" s="313">
        <v>0</v>
      </c>
      <c r="X132" s="307" t="s">
        <v>34</v>
      </c>
      <c r="Y132" s="367">
        <v>0</v>
      </c>
      <c r="Z132" s="827"/>
      <c r="AA132" s="830"/>
      <c r="AB132" s="830"/>
      <c r="AC132" s="830"/>
      <c r="AD132" s="830"/>
      <c r="AE132" s="833"/>
      <c r="AF132" s="827"/>
      <c r="AG132" s="830"/>
      <c r="AH132" s="830"/>
      <c r="AI132" s="830"/>
      <c r="AJ132" s="830"/>
      <c r="AK132" s="833"/>
      <c r="AL132" s="827"/>
      <c r="AM132" s="830"/>
      <c r="AN132" s="830"/>
      <c r="AO132" s="830"/>
      <c r="AP132" s="830"/>
      <c r="AQ132" s="833"/>
      <c r="AR132" s="1228"/>
    </row>
    <row r="133" spans="1:44" ht="15" x14ac:dyDescent="0.2">
      <c r="A133" s="933"/>
      <c r="B133" s="912"/>
      <c r="C133" s="1355"/>
      <c r="D133" s="1249"/>
      <c r="E133" s="1358"/>
      <c r="F133" s="1249"/>
      <c r="G133" s="1352"/>
      <c r="H133" s="933"/>
      <c r="I133" s="935"/>
      <c r="J133" s="830"/>
      <c r="K133" s="830"/>
      <c r="L133" s="830"/>
      <c r="M133" s="833"/>
      <c r="N133" s="827"/>
      <c r="O133" s="830"/>
      <c r="P133" s="830"/>
      <c r="Q133" s="830"/>
      <c r="R133" s="830"/>
      <c r="S133" s="833"/>
      <c r="T133" s="827"/>
      <c r="U133" s="830"/>
      <c r="V133" s="307" t="s">
        <v>35</v>
      </c>
      <c r="W133" s="313">
        <v>560</v>
      </c>
      <c r="X133" s="307" t="s">
        <v>25</v>
      </c>
      <c r="Y133" s="367">
        <v>2800</v>
      </c>
      <c r="Z133" s="827"/>
      <c r="AA133" s="830"/>
      <c r="AB133" s="830"/>
      <c r="AC133" s="830"/>
      <c r="AD133" s="830"/>
      <c r="AE133" s="833"/>
      <c r="AF133" s="827"/>
      <c r="AG133" s="830"/>
      <c r="AH133" s="830"/>
      <c r="AI133" s="830"/>
      <c r="AJ133" s="830"/>
      <c r="AK133" s="833"/>
      <c r="AL133" s="827"/>
      <c r="AM133" s="830"/>
      <c r="AN133" s="830"/>
      <c r="AO133" s="830"/>
      <c r="AP133" s="830"/>
      <c r="AQ133" s="833"/>
      <c r="AR133" s="1228"/>
    </row>
    <row r="134" spans="1:44" ht="15.75" thickBot="1" x14ac:dyDescent="0.25">
      <c r="A134" s="934"/>
      <c r="B134" s="817"/>
      <c r="C134" s="1356"/>
      <c r="D134" s="1250"/>
      <c r="E134" s="1359"/>
      <c r="F134" s="1250"/>
      <c r="G134" s="1468"/>
      <c r="H134" s="934"/>
      <c r="I134" s="847"/>
      <c r="J134" s="831"/>
      <c r="K134" s="831"/>
      <c r="L134" s="831"/>
      <c r="M134" s="834"/>
      <c r="N134" s="828"/>
      <c r="O134" s="831"/>
      <c r="P134" s="831"/>
      <c r="Q134" s="831"/>
      <c r="R134" s="831"/>
      <c r="S134" s="834"/>
      <c r="T134" s="828"/>
      <c r="U134" s="831"/>
      <c r="V134" s="311" t="s">
        <v>36</v>
      </c>
      <c r="W134" s="317">
        <v>0</v>
      </c>
      <c r="X134" s="311" t="s">
        <v>34</v>
      </c>
      <c r="Y134" s="346">
        <v>0</v>
      </c>
      <c r="Z134" s="828"/>
      <c r="AA134" s="831"/>
      <c r="AB134" s="831"/>
      <c r="AC134" s="831"/>
      <c r="AD134" s="831"/>
      <c r="AE134" s="834"/>
      <c r="AF134" s="828"/>
      <c r="AG134" s="831"/>
      <c r="AH134" s="831"/>
      <c r="AI134" s="831"/>
      <c r="AJ134" s="831"/>
      <c r="AK134" s="834"/>
      <c r="AL134" s="828"/>
      <c r="AM134" s="831"/>
      <c r="AN134" s="831"/>
      <c r="AO134" s="831"/>
      <c r="AP134" s="831"/>
      <c r="AQ134" s="834"/>
      <c r="AR134" s="939"/>
    </row>
    <row r="135" spans="1:44" ht="15" x14ac:dyDescent="0.2">
      <c r="A135" s="1194">
        <v>14</v>
      </c>
      <c r="B135" s="911">
        <v>2249431</v>
      </c>
      <c r="C135" s="1354" t="s">
        <v>400</v>
      </c>
      <c r="D135" s="1251">
        <v>1.2729999999999999</v>
      </c>
      <c r="E135" s="1357">
        <v>10981</v>
      </c>
      <c r="F135" s="1251">
        <v>1.2729999999999999</v>
      </c>
      <c r="G135" s="1351">
        <v>10981</v>
      </c>
      <c r="H135" s="1194"/>
      <c r="I135" s="943"/>
      <c r="J135" s="830"/>
      <c r="K135" s="830"/>
      <c r="L135" s="830"/>
      <c r="M135" s="833"/>
      <c r="N135" s="827"/>
      <c r="O135" s="830"/>
      <c r="P135" s="830"/>
      <c r="Q135" s="830"/>
      <c r="R135" s="830"/>
      <c r="S135" s="833"/>
      <c r="T135" s="827" t="s">
        <v>85</v>
      </c>
      <c r="U135" s="830" t="s">
        <v>401</v>
      </c>
      <c r="V135" s="830" t="s">
        <v>24</v>
      </c>
      <c r="W135" s="362">
        <v>1.2729999999999999</v>
      </c>
      <c r="X135" s="306" t="s">
        <v>15</v>
      </c>
      <c r="Y135" s="878">
        <v>68232.800000000003</v>
      </c>
      <c r="Z135" s="827"/>
      <c r="AA135" s="830"/>
      <c r="AB135" s="830"/>
      <c r="AC135" s="830"/>
      <c r="AD135" s="830"/>
      <c r="AE135" s="833"/>
      <c r="AF135" s="827"/>
      <c r="AG135" s="830"/>
      <c r="AH135" s="830"/>
      <c r="AI135" s="830"/>
      <c r="AJ135" s="830"/>
      <c r="AK135" s="833"/>
      <c r="AL135" s="827"/>
      <c r="AM135" s="830"/>
      <c r="AN135" s="830"/>
      <c r="AO135" s="830"/>
      <c r="AP135" s="830"/>
      <c r="AQ135" s="833"/>
      <c r="AR135" s="1228"/>
    </row>
    <row r="136" spans="1:44" ht="15" x14ac:dyDescent="0.2">
      <c r="A136" s="933"/>
      <c r="B136" s="912"/>
      <c r="C136" s="1355"/>
      <c r="D136" s="1249"/>
      <c r="E136" s="1358"/>
      <c r="F136" s="1249"/>
      <c r="G136" s="1352"/>
      <c r="H136" s="933"/>
      <c r="I136" s="935"/>
      <c r="J136" s="830"/>
      <c r="K136" s="830"/>
      <c r="L136" s="830"/>
      <c r="M136" s="833"/>
      <c r="N136" s="827"/>
      <c r="O136" s="830"/>
      <c r="P136" s="830"/>
      <c r="Q136" s="830"/>
      <c r="R136" s="830"/>
      <c r="S136" s="833"/>
      <c r="T136" s="827"/>
      <c r="U136" s="830"/>
      <c r="V136" s="943"/>
      <c r="W136" s="313">
        <v>10981</v>
      </c>
      <c r="X136" s="307" t="s">
        <v>25</v>
      </c>
      <c r="Y136" s="919"/>
      <c r="Z136" s="827"/>
      <c r="AA136" s="830"/>
      <c r="AB136" s="830"/>
      <c r="AC136" s="830"/>
      <c r="AD136" s="830"/>
      <c r="AE136" s="833"/>
      <c r="AF136" s="827"/>
      <c r="AG136" s="830"/>
      <c r="AH136" s="830"/>
      <c r="AI136" s="830"/>
      <c r="AJ136" s="830"/>
      <c r="AK136" s="833"/>
      <c r="AL136" s="827"/>
      <c r="AM136" s="830"/>
      <c r="AN136" s="830"/>
      <c r="AO136" s="830"/>
      <c r="AP136" s="830"/>
      <c r="AQ136" s="833"/>
      <c r="AR136" s="1228"/>
    </row>
    <row r="137" spans="1:44" ht="15" x14ac:dyDescent="0.2">
      <c r="A137" s="933"/>
      <c r="B137" s="912"/>
      <c r="C137" s="1355"/>
      <c r="D137" s="1249"/>
      <c r="E137" s="1358"/>
      <c r="F137" s="1249"/>
      <c r="G137" s="1352"/>
      <c r="H137" s="933"/>
      <c r="I137" s="935"/>
      <c r="J137" s="830"/>
      <c r="K137" s="830"/>
      <c r="L137" s="830"/>
      <c r="M137" s="833"/>
      <c r="N137" s="827"/>
      <c r="O137" s="830"/>
      <c r="P137" s="830"/>
      <c r="Q137" s="830"/>
      <c r="R137" s="830"/>
      <c r="S137" s="833"/>
      <c r="T137" s="827"/>
      <c r="U137" s="830"/>
      <c r="V137" s="935" t="s">
        <v>29</v>
      </c>
      <c r="W137" s="313">
        <v>465</v>
      </c>
      <c r="X137" s="307" t="s">
        <v>25</v>
      </c>
      <c r="Y137" s="937">
        <v>2378.2387200000003</v>
      </c>
      <c r="Z137" s="827"/>
      <c r="AA137" s="830"/>
      <c r="AB137" s="830"/>
      <c r="AC137" s="830"/>
      <c r="AD137" s="830"/>
      <c r="AE137" s="833"/>
      <c r="AF137" s="827"/>
      <c r="AG137" s="830"/>
      <c r="AH137" s="830"/>
      <c r="AI137" s="830"/>
      <c r="AJ137" s="830"/>
      <c r="AK137" s="833"/>
      <c r="AL137" s="827"/>
      <c r="AM137" s="830"/>
      <c r="AN137" s="830"/>
      <c r="AO137" s="830"/>
      <c r="AP137" s="830"/>
      <c r="AQ137" s="833"/>
      <c r="AR137" s="1228"/>
    </row>
    <row r="138" spans="1:44" ht="15" x14ac:dyDescent="0.2">
      <c r="A138" s="933"/>
      <c r="B138" s="912"/>
      <c r="C138" s="1355"/>
      <c r="D138" s="1249"/>
      <c r="E138" s="1358"/>
      <c r="F138" s="1249"/>
      <c r="G138" s="1352"/>
      <c r="H138" s="933"/>
      <c r="I138" s="935"/>
      <c r="J138" s="830"/>
      <c r="K138" s="830"/>
      <c r="L138" s="830"/>
      <c r="M138" s="833"/>
      <c r="N138" s="827"/>
      <c r="O138" s="830"/>
      <c r="P138" s="830"/>
      <c r="Q138" s="830"/>
      <c r="R138" s="830"/>
      <c r="S138" s="833"/>
      <c r="T138" s="827"/>
      <c r="U138" s="830"/>
      <c r="V138" s="935"/>
      <c r="W138" s="313">
        <v>3.6</v>
      </c>
      <c r="X138" s="307" t="s">
        <v>15</v>
      </c>
      <c r="Y138" s="937"/>
      <c r="Z138" s="827"/>
      <c r="AA138" s="830"/>
      <c r="AB138" s="830"/>
      <c r="AC138" s="830"/>
      <c r="AD138" s="830"/>
      <c r="AE138" s="833"/>
      <c r="AF138" s="827"/>
      <c r="AG138" s="830"/>
      <c r="AH138" s="830"/>
      <c r="AI138" s="830"/>
      <c r="AJ138" s="830"/>
      <c r="AK138" s="833"/>
      <c r="AL138" s="827"/>
      <c r="AM138" s="830"/>
      <c r="AN138" s="830"/>
      <c r="AO138" s="830"/>
      <c r="AP138" s="830"/>
      <c r="AQ138" s="833"/>
      <c r="AR138" s="1228"/>
    </row>
    <row r="139" spans="1:44" ht="30" x14ac:dyDescent="0.25">
      <c r="A139" s="933"/>
      <c r="B139" s="912"/>
      <c r="C139" s="1355"/>
      <c r="D139" s="1249"/>
      <c r="E139" s="1358"/>
      <c r="F139" s="1249"/>
      <c r="G139" s="1352"/>
      <c r="H139" s="933"/>
      <c r="I139" s="935"/>
      <c r="J139" s="830"/>
      <c r="K139" s="830"/>
      <c r="L139" s="830"/>
      <c r="M139" s="833"/>
      <c r="N139" s="827"/>
      <c r="O139" s="830"/>
      <c r="P139" s="830"/>
      <c r="Q139" s="830"/>
      <c r="R139" s="830"/>
      <c r="S139" s="833"/>
      <c r="T139" s="827"/>
      <c r="U139" s="830"/>
      <c r="V139" s="344" t="s">
        <v>30</v>
      </c>
      <c r="W139" s="313">
        <v>1</v>
      </c>
      <c r="X139" s="307" t="s">
        <v>31</v>
      </c>
      <c r="Y139" s="367">
        <v>4000</v>
      </c>
      <c r="Z139" s="827"/>
      <c r="AA139" s="830"/>
      <c r="AB139" s="830"/>
      <c r="AC139" s="830"/>
      <c r="AD139" s="830"/>
      <c r="AE139" s="833"/>
      <c r="AF139" s="827"/>
      <c r="AG139" s="830"/>
      <c r="AH139" s="830"/>
      <c r="AI139" s="830"/>
      <c r="AJ139" s="830"/>
      <c r="AK139" s="833"/>
      <c r="AL139" s="827"/>
      <c r="AM139" s="830"/>
      <c r="AN139" s="830"/>
      <c r="AO139" s="830"/>
      <c r="AP139" s="830"/>
      <c r="AQ139" s="833"/>
      <c r="AR139" s="1228"/>
    </row>
    <row r="140" spans="1:44" ht="30" x14ac:dyDescent="0.2">
      <c r="A140" s="933"/>
      <c r="B140" s="912"/>
      <c r="C140" s="1355"/>
      <c r="D140" s="1249"/>
      <c r="E140" s="1358"/>
      <c r="F140" s="1249"/>
      <c r="G140" s="1352"/>
      <c r="H140" s="933"/>
      <c r="I140" s="935"/>
      <c r="J140" s="830"/>
      <c r="K140" s="830"/>
      <c r="L140" s="830"/>
      <c r="M140" s="833"/>
      <c r="N140" s="827"/>
      <c r="O140" s="830"/>
      <c r="P140" s="830"/>
      <c r="Q140" s="830"/>
      <c r="R140" s="830"/>
      <c r="S140" s="833"/>
      <c r="T140" s="827"/>
      <c r="U140" s="830"/>
      <c r="V140" s="307" t="s">
        <v>32</v>
      </c>
      <c r="W140" s="313">
        <v>20</v>
      </c>
      <c r="X140" s="307" t="s">
        <v>31</v>
      </c>
      <c r="Y140" s="367">
        <v>230.36880000000002</v>
      </c>
      <c r="Z140" s="827"/>
      <c r="AA140" s="830"/>
      <c r="AB140" s="830"/>
      <c r="AC140" s="830"/>
      <c r="AD140" s="830"/>
      <c r="AE140" s="833"/>
      <c r="AF140" s="827"/>
      <c r="AG140" s="830"/>
      <c r="AH140" s="830"/>
      <c r="AI140" s="830"/>
      <c r="AJ140" s="830"/>
      <c r="AK140" s="833"/>
      <c r="AL140" s="827"/>
      <c r="AM140" s="830"/>
      <c r="AN140" s="830"/>
      <c r="AO140" s="830"/>
      <c r="AP140" s="830"/>
      <c r="AQ140" s="833"/>
      <c r="AR140" s="1228"/>
    </row>
    <row r="141" spans="1:44" ht="30" x14ac:dyDescent="0.2">
      <c r="A141" s="933"/>
      <c r="B141" s="912"/>
      <c r="C141" s="1355"/>
      <c r="D141" s="1249"/>
      <c r="E141" s="1358"/>
      <c r="F141" s="1249"/>
      <c r="G141" s="1352"/>
      <c r="H141" s="933"/>
      <c r="I141" s="935"/>
      <c r="J141" s="830"/>
      <c r="K141" s="830"/>
      <c r="L141" s="830"/>
      <c r="M141" s="833"/>
      <c r="N141" s="827"/>
      <c r="O141" s="830"/>
      <c r="P141" s="830"/>
      <c r="Q141" s="830"/>
      <c r="R141" s="830"/>
      <c r="S141" s="833"/>
      <c r="T141" s="827"/>
      <c r="U141" s="830"/>
      <c r="V141" s="307" t="s">
        <v>344</v>
      </c>
      <c r="W141" s="313">
        <v>0</v>
      </c>
      <c r="X141" s="307" t="s">
        <v>34</v>
      </c>
      <c r="Y141" s="367">
        <v>0</v>
      </c>
      <c r="Z141" s="827"/>
      <c r="AA141" s="830"/>
      <c r="AB141" s="830"/>
      <c r="AC141" s="830"/>
      <c r="AD141" s="830"/>
      <c r="AE141" s="833"/>
      <c r="AF141" s="827"/>
      <c r="AG141" s="830"/>
      <c r="AH141" s="830"/>
      <c r="AI141" s="830"/>
      <c r="AJ141" s="830"/>
      <c r="AK141" s="833"/>
      <c r="AL141" s="827"/>
      <c r="AM141" s="830"/>
      <c r="AN141" s="830"/>
      <c r="AO141" s="830"/>
      <c r="AP141" s="830"/>
      <c r="AQ141" s="833"/>
      <c r="AR141" s="1228"/>
    </row>
    <row r="142" spans="1:44" ht="15" x14ac:dyDescent="0.2">
      <c r="A142" s="933"/>
      <c r="B142" s="912"/>
      <c r="C142" s="1355"/>
      <c r="D142" s="1249"/>
      <c r="E142" s="1358"/>
      <c r="F142" s="1249"/>
      <c r="G142" s="1352"/>
      <c r="H142" s="933"/>
      <c r="I142" s="935"/>
      <c r="J142" s="830"/>
      <c r="K142" s="830"/>
      <c r="L142" s="830"/>
      <c r="M142" s="833"/>
      <c r="N142" s="827"/>
      <c r="O142" s="830"/>
      <c r="P142" s="830"/>
      <c r="Q142" s="830"/>
      <c r="R142" s="830"/>
      <c r="S142" s="833"/>
      <c r="T142" s="827"/>
      <c r="U142" s="830"/>
      <c r="V142" s="307" t="s">
        <v>35</v>
      </c>
      <c r="W142" s="313">
        <v>2100</v>
      </c>
      <c r="X142" s="307" t="s">
        <v>25</v>
      </c>
      <c r="Y142" s="367">
        <v>10500</v>
      </c>
      <c r="Z142" s="827"/>
      <c r="AA142" s="830"/>
      <c r="AB142" s="830"/>
      <c r="AC142" s="830"/>
      <c r="AD142" s="830"/>
      <c r="AE142" s="833"/>
      <c r="AF142" s="827"/>
      <c r="AG142" s="830"/>
      <c r="AH142" s="830"/>
      <c r="AI142" s="830"/>
      <c r="AJ142" s="830"/>
      <c r="AK142" s="833"/>
      <c r="AL142" s="827"/>
      <c r="AM142" s="830"/>
      <c r="AN142" s="830"/>
      <c r="AO142" s="830"/>
      <c r="AP142" s="830"/>
      <c r="AQ142" s="833"/>
      <c r="AR142" s="1228"/>
    </row>
    <row r="143" spans="1:44" ht="15.75" thickBot="1" x14ac:dyDescent="0.25">
      <c r="A143" s="924"/>
      <c r="B143" s="1012"/>
      <c r="C143" s="1485"/>
      <c r="D143" s="1486"/>
      <c r="E143" s="1487"/>
      <c r="F143" s="1486"/>
      <c r="G143" s="1353"/>
      <c r="H143" s="924"/>
      <c r="I143" s="922"/>
      <c r="J143" s="830"/>
      <c r="K143" s="830"/>
      <c r="L143" s="830"/>
      <c r="M143" s="833"/>
      <c r="N143" s="827"/>
      <c r="O143" s="830"/>
      <c r="P143" s="830"/>
      <c r="Q143" s="830"/>
      <c r="R143" s="830"/>
      <c r="S143" s="833"/>
      <c r="T143" s="827"/>
      <c r="U143" s="830"/>
      <c r="V143" s="310" t="s">
        <v>36</v>
      </c>
      <c r="W143" s="314">
        <v>0</v>
      </c>
      <c r="X143" s="310" t="s">
        <v>34</v>
      </c>
      <c r="Y143" s="368">
        <v>0</v>
      </c>
      <c r="Z143" s="827"/>
      <c r="AA143" s="830"/>
      <c r="AB143" s="830"/>
      <c r="AC143" s="830"/>
      <c r="AD143" s="830"/>
      <c r="AE143" s="833"/>
      <c r="AF143" s="827"/>
      <c r="AG143" s="830"/>
      <c r="AH143" s="830"/>
      <c r="AI143" s="830"/>
      <c r="AJ143" s="830"/>
      <c r="AK143" s="833"/>
      <c r="AL143" s="827"/>
      <c r="AM143" s="830"/>
      <c r="AN143" s="830"/>
      <c r="AO143" s="830"/>
      <c r="AP143" s="830"/>
      <c r="AQ143" s="833"/>
      <c r="AR143" s="1228"/>
    </row>
    <row r="144" spans="1:44" ht="15" x14ac:dyDescent="0.2">
      <c r="A144" s="942">
        <v>15</v>
      </c>
      <c r="B144" s="816" t="s">
        <v>385</v>
      </c>
      <c r="C144" s="1482" t="s">
        <v>386</v>
      </c>
      <c r="D144" s="1248">
        <v>0.56999999999999995</v>
      </c>
      <c r="E144" s="1483">
        <v>5700</v>
      </c>
      <c r="F144" s="1248">
        <v>0.56999999999999995</v>
      </c>
      <c r="G144" s="866">
        <v>5700</v>
      </c>
      <c r="H144" s="942"/>
      <c r="I144" s="846"/>
      <c r="J144" s="829"/>
      <c r="K144" s="829"/>
      <c r="L144" s="829"/>
      <c r="M144" s="832"/>
      <c r="N144" s="826"/>
      <c r="O144" s="829"/>
      <c r="P144" s="829"/>
      <c r="Q144" s="829"/>
      <c r="R144" s="829"/>
      <c r="S144" s="832"/>
      <c r="T144" s="826" t="s">
        <v>85</v>
      </c>
      <c r="U144" s="829" t="s">
        <v>387</v>
      </c>
      <c r="V144" s="846" t="s">
        <v>24</v>
      </c>
      <c r="W144" s="347">
        <v>0.56999999999999995</v>
      </c>
      <c r="X144" s="315" t="s">
        <v>15</v>
      </c>
      <c r="Y144" s="850">
        <v>30552</v>
      </c>
      <c r="Z144" s="826"/>
      <c r="AA144" s="829"/>
      <c r="AB144" s="829"/>
      <c r="AC144" s="829"/>
      <c r="AD144" s="829"/>
      <c r="AE144" s="832"/>
      <c r="AF144" s="826"/>
      <c r="AG144" s="829"/>
      <c r="AH144" s="829"/>
      <c r="AI144" s="829"/>
      <c r="AJ144" s="829"/>
      <c r="AK144" s="832"/>
      <c r="AL144" s="826"/>
      <c r="AM144" s="829"/>
      <c r="AN144" s="829"/>
      <c r="AO144" s="829"/>
      <c r="AP144" s="829"/>
      <c r="AQ144" s="832"/>
      <c r="AR144" s="1227"/>
    </row>
    <row r="145" spans="1:44" ht="15" x14ac:dyDescent="0.2">
      <c r="A145" s="933"/>
      <c r="B145" s="912"/>
      <c r="C145" s="1355"/>
      <c r="D145" s="1249"/>
      <c r="E145" s="1358"/>
      <c r="F145" s="1249"/>
      <c r="G145" s="1199"/>
      <c r="H145" s="933"/>
      <c r="I145" s="935"/>
      <c r="J145" s="830"/>
      <c r="K145" s="830"/>
      <c r="L145" s="830"/>
      <c r="M145" s="833"/>
      <c r="N145" s="827"/>
      <c r="O145" s="830"/>
      <c r="P145" s="830"/>
      <c r="Q145" s="830"/>
      <c r="R145" s="830"/>
      <c r="S145" s="833"/>
      <c r="T145" s="827"/>
      <c r="U145" s="830"/>
      <c r="V145" s="935"/>
      <c r="W145" s="313">
        <v>5700</v>
      </c>
      <c r="X145" s="307" t="s">
        <v>25</v>
      </c>
      <c r="Y145" s="937"/>
      <c r="Z145" s="827"/>
      <c r="AA145" s="830"/>
      <c r="AB145" s="830"/>
      <c r="AC145" s="830"/>
      <c r="AD145" s="830"/>
      <c r="AE145" s="833"/>
      <c r="AF145" s="827"/>
      <c r="AG145" s="830"/>
      <c r="AH145" s="830"/>
      <c r="AI145" s="830"/>
      <c r="AJ145" s="830"/>
      <c r="AK145" s="833"/>
      <c r="AL145" s="827"/>
      <c r="AM145" s="830"/>
      <c r="AN145" s="830"/>
      <c r="AO145" s="830"/>
      <c r="AP145" s="830"/>
      <c r="AQ145" s="833"/>
      <c r="AR145" s="1228"/>
    </row>
    <row r="146" spans="1:44" ht="15" x14ac:dyDescent="0.2">
      <c r="A146" s="933"/>
      <c r="B146" s="912"/>
      <c r="C146" s="1355"/>
      <c r="D146" s="1249"/>
      <c r="E146" s="1358"/>
      <c r="F146" s="1249"/>
      <c r="G146" s="1199"/>
      <c r="H146" s="933"/>
      <c r="I146" s="935"/>
      <c r="J146" s="830"/>
      <c r="K146" s="830"/>
      <c r="L146" s="830"/>
      <c r="M146" s="833"/>
      <c r="N146" s="827"/>
      <c r="O146" s="830"/>
      <c r="P146" s="830"/>
      <c r="Q146" s="830"/>
      <c r="R146" s="830"/>
      <c r="S146" s="833"/>
      <c r="T146" s="827"/>
      <c r="U146" s="830"/>
      <c r="V146" s="935" t="s">
        <v>29</v>
      </c>
      <c r="W146" s="343">
        <v>133.33000000000001</v>
      </c>
      <c r="X146" s="307" t="s">
        <v>25</v>
      </c>
      <c r="Y146" s="937">
        <v>679.57</v>
      </c>
      <c r="Z146" s="827"/>
      <c r="AA146" s="830"/>
      <c r="AB146" s="830"/>
      <c r="AC146" s="830"/>
      <c r="AD146" s="830"/>
      <c r="AE146" s="833"/>
      <c r="AF146" s="827"/>
      <c r="AG146" s="830"/>
      <c r="AH146" s="830"/>
      <c r="AI146" s="830"/>
      <c r="AJ146" s="830"/>
      <c r="AK146" s="833"/>
      <c r="AL146" s="827"/>
      <c r="AM146" s="830"/>
      <c r="AN146" s="830"/>
      <c r="AO146" s="830"/>
      <c r="AP146" s="830"/>
      <c r="AQ146" s="833"/>
      <c r="AR146" s="1228"/>
    </row>
    <row r="147" spans="1:44" ht="15" x14ac:dyDescent="0.2">
      <c r="A147" s="933"/>
      <c r="B147" s="912"/>
      <c r="C147" s="1355"/>
      <c r="D147" s="1249"/>
      <c r="E147" s="1358"/>
      <c r="F147" s="1249"/>
      <c r="G147" s="1199"/>
      <c r="H147" s="933"/>
      <c r="I147" s="935"/>
      <c r="J147" s="830"/>
      <c r="K147" s="830"/>
      <c r="L147" s="830"/>
      <c r="M147" s="833"/>
      <c r="N147" s="827"/>
      <c r="O147" s="830"/>
      <c r="P147" s="830"/>
      <c r="Q147" s="830"/>
      <c r="R147" s="830"/>
      <c r="S147" s="833"/>
      <c r="T147" s="827"/>
      <c r="U147" s="830"/>
      <c r="V147" s="935"/>
      <c r="W147" s="313">
        <v>0.87</v>
      </c>
      <c r="X147" s="307" t="s">
        <v>15</v>
      </c>
      <c r="Y147" s="937"/>
      <c r="Z147" s="827"/>
      <c r="AA147" s="830"/>
      <c r="AB147" s="830"/>
      <c r="AC147" s="830"/>
      <c r="AD147" s="830"/>
      <c r="AE147" s="833"/>
      <c r="AF147" s="827"/>
      <c r="AG147" s="830"/>
      <c r="AH147" s="830"/>
      <c r="AI147" s="830"/>
      <c r="AJ147" s="830"/>
      <c r="AK147" s="833"/>
      <c r="AL147" s="827"/>
      <c r="AM147" s="830"/>
      <c r="AN147" s="830"/>
      <c r="AO147" s="830"/>
      <c r="AP147" s="830"/>
      <c r="AQ147" s="833"/>
      <c r="AR147" s="1228"/>
    </row>
    <row r="148" spans="1:44" ht="30" x14ac:dyDescent="0.2">
      <c r="A148" s="933"/>
      <c r="B148" s="912"/>
      <c r="C148" s="1355"/>
      <c r="D148" s="1249"/>
      <c r="E148" s="1358"/>
      <c r="F148" s="1249"/>
      <c r="G148" s="1199"/>
      <c r="H148" s="933"/>
      <c r="I148" s="935"/>
      <c r="J148" s="830"/>
      <c r="K148" s="830"/>
      <c r="L148" s="830"/>
      <c r="M148" s="833"/>
      <c r="N148" s="827"/>
      <c r="O148" s="830"/>
      <c r="P148" s="830"/>
      <c r="Q148" s="830"/>
      <c r="R148" s="830"/>
      <c r="S148" s="833"/>
      <c r="T148" s="827"/>
      <c r="U148" s="830"/>
      <c r="V148" s="307" t="s">
        <v>32</v>
      </c>
      <c r="W148" s="313">
        <v>28</v>
      </c>
      <c r="X148" s="307" t="s">
        <v>31</v>
      </c>
      <c r="Y148" s="367">
        <v>322.51632000000001</v>
      </c>
      <c r="Z148" s="827"/>
      <c r="AA148" s="830"/>
      <c r="AB148" s="830"/>
      <c r="AC148" s="830"/>
      <c r="AD148" s="830"/>
      <c r="AE148" s="833"/>
      <c r="AF148" s="827"/>
      <c r="AG148" s="830"/>
      <c r="AH148" s="830"/>
      <c r="AI148" s="830"/>
      <c r="AJ148" s="830"/>
      <c r="AK148" s="833"/>
      <c r="AL148" s="827"/>
      <c r="AM148" s="830"/>
      <c r="AN148" s="830"/>
      <c r="AO148" s="830"/>
      <c r="AP148" s="830"/>
      <c r="AQ148" s="833"/>
      <c r="AR148" s="1228"/>
    </row>
    <row r="149" spans="1:44" ht="30" x14ac:dyDescent="0.2">
      <c r="A149" s="933"/>
      <c r="B149" s="912"/>
      <c r="C149" s="1355"/>
      <c r="D149" s="1249"/>
      <c r="E149" s="1358"/>
      <c r="F149" s="1249"/>
      <c r="G149" s="1199"/>
      <c r="H149" s="933"/>
      <c r="I149" s="935"/>
      <c r="J149" s="830"/>
      <c r="K149" s="830"/>
      <c r="L149" s="830"/>
      <c r="M149" s="833"/>
      <c r="N149" s="827"/>
      <c r="O149" s="830"/>
      <c r="P149" s="830"/>
      <c r="Q149" s="830"/>
      <c r="R149" s="830"/>
      <c r="S149" s="833"/>
      <c r="T149" s="827"/>
      <c r="U149" s="830"/>
      <c r="V149" s="307" t="s">
        <v>344</v>
      </c>
      <c r="W149" s="313">
        <v>0</v>
      </c>
      <c r="X149" s="313" t="s">
        <v>34</v>
      </c>
      <c r="Y149" s="367">
        <v>0</v>
      </c>
      <c r="Z149" s="827"/>
      <c r="AA149" s="830"/>
      <c r="AB149" s="830"/>
      <c r="AC149" s="830"/>
      <c r="AD149" s="830"/>
      <c r="AE149" s="833"/>
      <c r="AF149" s="827"/>
      <c r="AG149" s="830"/>
      <c r="AH149" s="830"/>
      <c r="AI149" s="830"/>
      <c r="AJ149" s="830"/>
      <c r="AK149" s="833"/>
      <c r="AL149" s="827"/>
      <c r="AM149" s="830"/>
      <c r="AN149" s="830"/>
      <c r="AO149" s="830"/>
      <c r="AP149" s="830"/>
      <c r="AQ149" s="833"/>
      <c r="AR149" s="1228"/>
    </row>
    <row r="150" spans="1:44" ht="15" x14ac:dyDescent="0.2">
      <c r="A150" s="933"/>
      <c r="B150" s="912"/>
      <c r="C150" s="1355"/>
      <c r="D150" s="1249"/>
      <c r="E150" s="1358"/>
      <c r="F150" s="1249"/>
      <c r="G150" s="1199"/>
      <c r="H150" s="933"/>
      <c r="I150" s="935"/>
      <c r="J150" s="830"/>
      <c r="K150" s="830"/>
      <c r="L150" s="830"/>
      <c r="M150" s="833"/>
      <c r="N150" s="827"/>
      <c r="O150" s="830"/>
      <c r="P150" s="830"/>
      <c r="Q150" s="830"/>
      <c r="R150" s="830"/>
      <c r="S150" s="833"/>
      <c r="T150" s="827"/>
      <c r="U150" s="830"/>
      <c r="V150" s="307" t="s">
        <v>35</v>
      </c>
      <c r="W150" s="313">
        <v>685</v>
      </c>
      <c r="X150" s="307" t="s">
        <v>25</v>
      </c>
      <c r="Y150" s="367">
        <v>3425</v>
      </c>
      <c r="Z150" s="827"/>
      <c r="AA150" s="830"/>
      <c r="AB150" s="830"/>
      <c r="AC150" s="830"/>
      <c r="AD150" s="830"/>
      <c r="AE150" s="833"/>
      <c r="AF150" s="827"/>
      <c r="AG150" s="830"/>
      <c r="AH150" s="830"/>
      <c r="AI150" s="830"/>
      <c r="AJ150" s="830"/>
      <c r="AK150" s="833"/>
      <c r="AL150" s="827"/>
      <c r="AM150" s="830"/>
      <c r="AN150" s="830"/>
      <c r="AO150" s="830"/>
      <c r="AP150" s="830"/>
      <c r="AQ150" s="833"/>
      <c r="AR150" s="1228"/>
    </row>
    <row r="151" spans="1:44" ht="15.75" thickBot="1" x14ac:dyDescent="0.25">
      <c r="A151" s="934"/>
      <c r="B151" s="817"/>
      <c r="C151" s="1356"/>
      <c r="D151" s="1250"/>
      <c r="E151" s="1359"/>
      <c r="F151" s="1250"/>
      <c r="G151" s="867"/>
      <c r="H151" s="934"/>
      <c r="I151" s="847"/>
      <c r="J151" s="831"/>
      <c r="K151" s="831"/>
      <c r="L151" s="831"/>
      <c r="M151" s="834"/>
      <c r="N151" s="828"/>
      <c r="O151" s="831"/>
      <c r="P151" s="831"/>
      <c r="Q151" s="831"/>
      <c r="R151" s="831"/>
      <c r="S151" s="834"/>
      <c r="T151" s="828"/>
      <c r="U151" s="831"/>
      <c r="V151" s="311" t="s">
        <v>36</v>
      </c>
      <c r="W151" s="317">
        <v>0</v>
      </c>
      <c r="X151" s="317" t="s">
        <v>34</v>
      </c>
      <c r="Y151" s="346">
        <v>0</v>
      </c>
      <c r="Z151" s="828"/>
      <c r="AA151" s="831"/>
      <c r="AB151" s="831"/>
      <c r="AC151" s="831"/>
      <c r="AD151" s="831"/>
      <c r="AE151" s="834"/>
      <c r="AF151" s="828"/>
      <c r="AG151" s="831"/>
      <c r="AH151" s="831"/>
      <c r="AI151" s="831"/>
      <c r="AJ151" s="831"/>
      <c r="AK151" s="834"/>
      <c r="AL151" s="828"/>
      <c r="AM151" s="831"/>
      <c r="AN151" s="831"/>
      <c r="AO151" s="831"/>
      <c r="AP151" s="831"/>
      <c r="AQ151" s="834"/>
      <c r="AR151" s="939"/>
    </row>
    <row r="152" spans="1:44" ht="15" x14ac:dyDescent="0.2">
      <c r="A152" s="1197">
        <v>16</v>
      </c>
      <c r="B152" s="911" t="s">
        <v>388</v>
      </c>
      <c r="C152" s="1354" t="s">
        <v>389</v>
      </c>
      <c r="D152" s="1251">
        <v>1.978</v>
      </c>
      <c r="E152" s="1357">
        <v>22768.400000000001</v>
      </c>
      <c r="F152" s="1251">
        <v>1.978</v>
      </c>
      <c r="G152" s="1351">
        <v>22768.400000000001</v>
      </c>
      <c r="H152" s="1194"/>
      <c r="I152" s="943"/>
      <c r="J152" s="830"/>
      <c r="K152" s="830"/>
      <c r="L152" s="830"/>
      <c r="M152" s="833"/>
      <c r="N152" s="827"/>
      <c r="O152" s="830"/>
      <c r="P152" s="830"/>
      <c r="Q152" s="830"/>
      <c r="R152" s="830"/>
      <c r="S152" s="833"/>
      <c r="T152" s="827" t="s">
        <v>85</v>
      </c>
      <c r="U152" s="830" t="s">
        <v>390</v>
      </c>
      <c r="V152" s="943" t="s">
        <v>24</v>
      </c>
      <c r="W152" s="362">
        <v>1.978</v>
      </c>
      <c r="X152" s="628" t="s">
        <v>15</v>
      </c>
      <c r="Y152" s="919">
        <v>106020.8</v>
      </c>
      <c r="Z152" s="827"/>
      <c r="AA152" s="830"/>
      <c r="AB152" s="830"/>
      <c r="AC152" s="830"/>
      <c r="AD152" s="830"/>
      <c r="AE152" s="833"/>
      <c r="AF152" s="827"/>
      <c r="AG152" s="830"/>
      <c r="AH152" s="830"/>
      <c r="AI152" s="830"/>
      <c r="AJ152" s="830"/>
      <c r="AK152" s="833"/>
      <c r="AL152" s="827"/>
      <c r="AM152" s="830"/>
      <c r="AN152" s="830"/>
      <c r="AO152" s="830"/>
      <c r="AP152" s="830"/>
      <c r="AQ152" s="833"/>
      <c r="AR152" s="1228"/>
    </row>
    <row r="153" spans="1:44" ht="15" x14ac:dyDescent="0.2">
      <c r="A153" s="1030"/>
      <c r="B153" s="912"/>
      <c r="C153" s="1355"/>
      <c r="D153" s="1249"/>
      <c r="E153" s="1358"/>
      <c r="F153" s="1249"/>
      <c r="G153" s="1352"/>
      <c r="H153" s="933"/>
      <c r="I153" s="935"/>
      <c r="J153" s="830"/>
      <c r="K153" s="830"/>
      <c r="L153" s="830"/>
      <c r="M153" s="833"/>
      <c r="N153" s="827"/>
      <c r="O153" s="830"/>
      <c r="P153" s="830"/>
      <c r="Q153" s="830"/>
      <c r="R153" s="830"/>
      <c r="S153" s="833"/>
      <c r="T153" s="827"/>
      <c r="U153" s="830"/>
      <c r="V153" s="935"/>
      <c r="W153" s="313">
        <v>22768.400000000001</v>
      </c>
      <c r="X153" s="626" t="s">
        <v>25</v>
      </c>
      <c r="Y153" s="937"/>
      <c r="Z153" s="827"/>
      <c r="AA153" s="830"/>
      <c r="AB153" s="830"/>
      <c r="AC153" s="830"/>
      <c r="AD153" s="830"/>
      <c r="AE153" s="833"/>
      <c r="AF153" s="827"/>
      <c r="AG153" s="830"/>
      <c r="AH153" s="830"/>
      <c r="AI153" s="830"/>
      <c r="AJ153" s="830"/>
      <c r="AK153" s="833"/>
      <c r="AL153" s="827"/>
      <c r="AM153" s="830"/>
      <c r="AN153" s="830"/>
      <c r="AO153" s="830"/>
      <c r="AP153" s="830"/>
      <c r="AQ153" s="833"/>
      <c r="AR153" s="1228"/>
    </row>
    <row r="154" spans="1:44" ht="15" x14ac:dyDescent="0.2">
      <c r="A154" s="1030"/>
      <c r="B154" s="912"/>
      <c r="C154" s="1355"/>
      <c r="D154" s="1249"/>
      <c r="E154" s="1358"/>
      <c r="F154" s="1249"/>
      <c r="G154" s="1352"/>
      <c r="H154" s="933"/>
      <c r="I154" s="935"/>
      <c r="J154" s="830"/>
      <c r="K154" s="830"/>
      <c r="L154" s="830"/>
      <c r="M154" s="833"/>
      <c r="N154" s="827"/>
      <c r="O154" s="830"/>
      <c r="P154" s="830"/>
      <c r="Q154" s="830"/>
      <c r="R154" s="830"/>
      <c r="S154" s="833"/>
      <c r="T154" s="827"/>
      <c r="U154" s="830"/>
      <c r="V154" s="935" t="s">
        <v>29</v>
      </c>
      <c r="W154" s="313">
        <v>133</v>
      </c>
      <c r="X154" s="626" t="s">
        <v>25</v>
      </c>
      <c r="Y154" s="937">
        <v>679.57</v>
      </c>
      <c r="Z154" s="827"/>
      <c r="AA154" s="830"/>
      <c r="AB154" s="830"/>
      <c r="AC154" s="830"/>
      <c r="AD154" s="830"/>
      <c r="AE154" s="833"/>
      <c r="AF154" s="827"/>
      <c r="AG154" s="830"/>
      <c r="AH154" s="830"/>
      <c r="AI154" s="830"/>
      <c r="AJ154" s="830"/>
      <c r="AK154" s="833"/>
      <c r="AL154" s="827"/>
      <c r="AM154" s="830"/>
      <c r="AN154" s="830"/>
      <c r="AO154" s="830"/>
      <c r="AP154" s="830"/>
      <c r="AQ154" s="833"/>
      <c r="AR154" s="1228"/>
    </row>
    <row r="155" spans="1:44" ht="15" x14ac:dyDescent="0.2">
      <c r="A155" s="1030"/>
      <c r="B155" s="912"/>
      <c r="C155" s="1355"/>
      <c r="D155" s="1249"/>
      <c r="E155" s="1358"/>
      <c r="F155" s="1249"/>
      <c r="G155" s="1352"/>
      <c r="H155" s="933"/>
      <c r="I155" s="935"/>
      <c r="J155" s="830"/>
      <c r="K155" s="830"/>
      <c r="L155" s="830"/>
      <c r="M155" s="833"/>
      <c r="N155" s="827"/>
      <c r="O155" s="830"/>
      <c r="P155" s="830"/>
      <c r="Q155" s="830"/>
      <c r="R155" s="830"/>
      <c r="S155" s="833"/>
      <c r="T155" s="827"/>
      <c r="U155" s="830"/>
      <c r="V155" s="935"/>
      <c r="W155" s="632">
        <v>0.9</v>
      </c>
      <c r="X155" s="626" t="s">
        <v>15</v>
      </c>
      <c r="Y155" s="937"/>
      <c r="Z155" s="827"/>
      <c r="AA155" s="830"/>
      <c r="AB155" s="830"/>
      <c r="AC155" s="830"/>
      <c r="AD155" s="830"/>
      <c r="AE155" s="833"/>
      <c r="AF155" s="827"/>
      <c r="AG155" s="830"/>
      <c r="AH155" s="830"/>
      <c r="AI155" s="830"/>
      <c r="AJ155" s="830"/>
      <c r="AK155" s="833"/>
      <c r="AL155" s="827"/>
      <c r="AM155" s="830"/>
      <c r="AN155" s="830"/>
      <c r="AO155" s="830"/>
      <c r="AP155" s="830"/>
      <c r="AQ155" s="833"/>
      <c r="AR155" s="1228"/>
    </row>
    <row r="156" spans="1:44" ht="30" x14ac:dyDescent="0.25">
      <c r="A156" s="1030"/>
      <c r="B156" s="912"/>
      <c r="C156" s="1355"/>
      <c r="D156" s="1249"/>
      <c r="E156" s="1358"/>
      <c r="F156" s="1249"/>
      <c r="G156" s="1352"/>
      <c r="H156" s="933"/>
      <c r="I156" s="935"/>
      <c r="J156" s="830"/>
      <c r="K156" s="830"/>
      <c r="L156" s="830"/>
      <c r="M156" s="833"/>
      <c r="N156" s="827"/>
      <c r="O156" s="830"/>
      <c r="P156" s="830"/>
      <c r="Q156" s="830"/>
      <c r="R156" s="830"/>
      <c r="S156" s="833"/>
      <c r="T156" s="827"/>
      <c r="U156" s="830"/>
      <c r="V156" s="490" t="s">
        <v>30</v>
      </c>
      <c r="W156" s="313">
        <v>0</v>
      </c>
      <c r="X156" s="626" t="s">
        <v>31</v>
      </c>
      <c r="Y156" s="544">
        <v>0</v>
      </c>
      <c r="Z156" s="827"/>
      <c r="AA156" s="830"/>
      <c r="AB156" s="830"/>
      <c r="AC156" s="830"/>
      <c r="AD156" s="830"/>
      <c r="AE156" s="833"/>
      <c r="AF156" s="827"/>
      <c r="AG156" s="830"/>
      <c r="AH156" s="830"/>
      <c r="AI156" s="830"/>
      <c r="AJ156" s="830"/>
      <c r="AK156" s="833"/>
      <c r="AL156" s="827"/>
      <c r="AM156" s="830"/>
      <c r="AN156" s="830"/>
      <c r="AO156" s="830"/>
      <c r="AP156" s="830"/>
      <c r="AQ156" s="833"/>
      <c r="AR156" s="1228"/>
    </row>
    <row r="157" spans="1:44" ht="30" x14ac:dyDescent="0.2">
      <c r="A157" s="1030"/>
      <c r="B157" s="912"/>
      <c r="C157" s="1355"/>
      <c r="D157" s="1249"/>
      <c r="E157" s="1358"/>
      <c r="F157" s="1249"/>
      <c r="G157" s="1352"/>
      <c r="H157" s="933"/>
      <c r="I157" s="935"/>
      <c r="J157" s="830"/>
      <c r="K157" s="830"/>
      <c r="L157" s="830"/>
      <c r="M157" s="833"/>
      <c r="N157" s="827"/>
      <c r="O157" s="830"/>
      <c r="P157" s="830"/>
      <c r="Q157" s="830"/>
      <c r="R157" s="830"/>
      <c r="S157" s="833"/>
      <c r="T157" s="827"/>
      <c r="U157" s="830"/>
      <c r="V157" s="626" t="s">
        <v>32</v>
      </c>
      <c r="W157" s="313">
        <v>28</v>
      </c>
      <c r="X157" s="626" t="s">
        <v>31</v>
      </c>
      <c r="Y157" s="544">
        <v>322.52</v>
      </c>
      <c r="Z157" s="827"/>
      <c r="AA157" s="830"/>
      <c r="AB157" s="830"/>
      <c r="AC157" s="830"/>
      <c r="AD157" s="830"/>
      <c r="AE157" s="833"/>
      <c r="AF157" s="827"/>
      <c r="AG157" s="830"/>
      <c r="AH157" s="830"/>
      <c r="AI157" s="830"/>
      <c r="AJ157" s="830"/>
      <c r="AK157" s="833"/>
      <c r="AL157" s="827"/>
      <c r="AM157" s="830"/>
      <c r="AN157" s="830"/>
      <c r="AO157" s="830"/>
      <c r="AP157" s="830"/>
      <c r="AQ157" s="833"/>
      <c r="AR157" s="1228"/>
    </row>
    <row r="158" spans="1:44" ht="30" x14ac:dyDescent="0.2">
      <c r="A158" s="1030"/>
      <c r="B158" s="912"/>
      <c r="C158" s="1355"/>
      <c r="D158" s="1249"/>
      <c r="E158" s="1358"/>
      <c r="F158" s="1249"/>
      <c r="G158" s="1352"/>
      <c r="H158" s="933"/>
      <c r="I158" s="935"/>
      <c r="J158" s="830"/>
      <c r="K158" s="830"/>
      <c r="L158" s="830"/>
      <c r="M158" s="833"/>
      <c r="N158" s="827"/>
      <c r="O158" s="830"/>
      <c r="P158" s="830"/>
      <c r="Q158" s="830"/>
      <c r="R158" s="830"/>
      <c r="S158" s="833"/>
      <c r="T158" s="827"/>
      <c r="U158" s="830"/>
      <c r="V158" s="626" t="s">
        <v>344</v>
      </c>
      <c r="W158" s="313">
        <v>0</v>
      </c>
      <c r="X158" s="626" t="s">
        <v>34</v>
      </c>
      <c r="Y158" s="544">
        <v>0</v>
      </c>
      <c r="Z158" s="827"/>
      <c r="AA158" s="830"/>
      <c r="AB158" s="830"/>
      <c r="AC158" s="830"/>
      <c r="AD158" s="830"/>
      <c r="AE158" s="833"/>
      <c r="AF158" s="827"/>
      <c r="AG158" s="830"/>
      <c r="AH158" s="830"/>
      <c r="AI158" s="830"/>
      <c r="AJ158" s="830"/>
      <c r="AK158" s="833"/>
      <c r="AL158" s="827"/>
      <c r="AM158" s="830"/>
      <c r="AN158" s="830"/>
      <c r="AO158" s="830"/>
      <c r="AP158" s="830"/>
      <c r="AQ158" s="833"/>
      <c r="AR158" s="1228"/>
    </row>
    <row r="159" spans="1:44" ht="15" x14ac:dyDescent="0.2">
      <c r="A159" s="1030"/>
      <c r="B159" s="912"/>
      <c r="C159" s="1355"/>
      <c r="D159" s="1249"/>
      <c r="E159" s="1358"/>
      <c r="F159" s="1249"/>
      <c r="G159" s="1352"/>
      <c r="H159" s="933"/>
      <c r="I159" s="935"/>
      <c r="J159" s="830"/>
      <c r="K159" s="830"/>
      <c r="L159" s="830"/>
      <c r="M159" s="833"/>
      <c r="N159" s="827"/>
      <c r="O159" s="830"/>
      <c r="P159" s="830"/>
      <c r="Q159" s="830"/>
      <c r="R159" s="830"/>
      <c r="S159" s="833"/>
      <c r="T159" s="827"/>
      <c r="U159" s="830"/>
      <c r="V159" s="626" t="s">
        <v>35</v>
      </c>
      <c r="W159" s="313">
        <v>685</v>
      </c>
      <c r="X159" s="626" t="s">
        <v>25</v>
      </c>
      <c r="Y159" s="544">
        <v>3425</v>
      </c>
      <c r="Z159" s="827"/>
      <c r="AA159" s="830"/>
      <c r="AB159" s="830"/>
      <c r="AC159" s="830"/>
      <c r="AD159" s="830"/>
      <c r="AE159" s="833"/>
      <c r="AF159" s="827"/>
      <c r="AG159" s="830"/>
      <c r="AH159" s="830"/>
      <c r="AI159" s="830"/>
      <c r="AJ159" s="830"/>
      <c r="AK159" s="833"/>
      <c r="AL159" s="827"/>
      <c r="AM159" s="830"/>
      <c r="AN159" s="830"/>
      <c r="AO159" s="830"/>
      <c r="AP159" s="830"/>
      <c r="AQ159" s="833"/>
      <c r="AR159" s="1228"/>
    </row>
    <row r="160" spans="1:44" ht="15.75" thickBot="1" x14ac:dyDescent="0.25">
      <c r="A160" s="815"/>
      <c r="B160" s="817"/>
      <c r="C160" s="1356"/>
      <c r="D160" s="1250"/>
      <c r="E160" s="1359"/>
      <c r="F160" s="1250"/>
      <c r="G160" s="1468"/>
      <c r="H160" s="934"/>
      <c r="I160" s="847"/>
      <c r="J160" s="831"/>
      <c r="K160" s="831"/>
      <c r="L160" s="831"/>
      <c r="M160" s="834"/>
      <c r="N160" s="828"/>
      <c r="O160" s="831"/>
      <c r="P160" s="831"/>
      <c r="Q160" s="831"/>
      <c r="R160" s="831"/>
      <c r="S160" s="834"/>
      <c r="T160" s="828"/>
      <c r="U160" s="831"/>
      <c r="V160" s="629" t="s">
        <v>36</v>
      </c>
      <c r="W160" s="317">
        <v>0</v>
      </c>
      <c r="X160" s="629" t="s">
        <v>34</v>
      </c>
      <c r="Y160" s="545">
        <v>0</v>
      </c>
      <c r="Z160" s="828"/>
      <c r="AA160" s="831"/>
      <c r="AB160" s="831"/>
      <c r="AC160" s="831"/>
      <c r="AD160" s="831"/>
      <c r="AE160" s="834"/>
      <c r="AF160" s="828"/>
      <c r="AG160" s="831"/>
      <c r="AH160" s="831"/>
      <c r="AI160" s="831"/>
      <c r="AJ160" s="831"/>
      <c r="AK160" s="834"/>
      <c r="AL160" s="828"/>
      <c r="AM160" s="831"/>
      <c r="AN160" s="831"/>
      <c r="AO160" s="831"/>
      <c r="AP160" s="831"/>
      <c r="AQ160" s="834"/>
      <c r="AR160" s="939"/>
    </row>
    <row r="161" spans="1:44" ht="15" x14ac:dyDescent="0.2">
      <c r="A161" s="942">
        <v>17</v>
      </c>
      <c r="B161" s="816">
        <v>2247258</v>
      </c>
      <c r="C161" s="1482" t="s">
        <v>383</v>
      </c>
      <c r="D161" s="1248">
        <v>1.655</v>
      </c>
      <c r="E161" s="1483">
        <v>22582</v>
      </c>
      <c r="F161" s="1248">
        <v>1.655</v>
      </c>
      <c r="G161" s="1484">
        <v>22582</v>
      </c>
      <c r="H161" s="942"/>
      <c r="I161" s="846"/>
      <c r="J161" s="829"/>
      <c r="K161" s="829"/>
      <c r="L161" s="829"/>
      <c r="M161" s="832"/>
      <c r="N161" s="826"/>
      <c r="O161" s="829"/>
      <c r="P161" s="829"/>
      <c r="Q161" s="829"/>
      <c r="R161" s="829"/>
      <c r="S161" s="832"/>
      <c r="T161" s="826"/>
      <c r="U161" s="829"/>
      <c r="V161" s="829"/>
      <c r="W161" s="1308"/>
      <c r="X161" s="829"/>
      <c r="Y161" s="832"/>
      <c r="Z161" s="826" t="s">
        <v>85</v>
      </c>
      <c r="AA161" s="829" t="s">
        <v>384</v>
      </c>
      <c r="AB161" s="829" t="s">
        <v>24</v>
      </c>
      <c r="AC161" s="748">
        <v>1.655</v>
      </c>
      <c r="AD161" s="315" t="s">
        <v>15</v>
      </c>
      <c r="AE161" s="850">
        <v>53787.5</v>
      </c>
      <c r="AF161" s="826"/>
      <c r="AG161" s="829"/>
      <c r="AH161" s="829"/>
      <c r="AI161" s="829"/>
      <c r="AJ161" s="829"/>
      <c r="AK161" s="832"/>
      <c r="AL161" s="826"/>
      <c r="AM161" s="829"/>
      <c r="AN161" s="829"/>
      <c r="AO161" s="829"/>
      <c r="AP161" s="829"/>
      <c r="AQ161" s="832"/>
      <c r="AR161" s="1227"/>
    </row>
    <row r="162" spans="1:44" ht="15" x14ac:dyDescent="0.2">
      <c r="A162" s="933"/>
      <c r="B162" s="912"/>
      <c r="C162" s="1355"/>
      <c r="D162" s="1249"/>
      <c r="E162" s="1358"/>
      <c r="F162" s="1249"/>
      <c r="G162" s="1352"/>
      <c r="H162" s="933"/>
      <c r="I162" s="935"/>
      <c r="J162" s="830"/>
      <c r="K162" s="830"/>
      <c r="L162" s="830"/>
      <c r="M162" s="833"/>
      <c r="N162" s="827"/>
      <c r="O162" s="830"/>
      <c r="P162" s="830"/>
      <c r="Q162" s="830"/>
      <c r="R162" s="830"/>
      <c r="S162" s="833"/>
      <c r="T162" s="827"/>
      <c r="U162" s="830"/>
      <c r="V162" s="830"/>
      <c r="W162" s="830"/>
      <c r="X162" s="830"/>
      <c r="Y162" s="833"/>
      <c r="Z162" s="827"/>
      <c r="AA162" s="830"/>
      <c r="AB162" s="943"/>
      <c r="AC162" s="742">
        <v>22582</v>
      </c>
      <c r="AD162" s="307" t="s">
        <v>25</v>
      </c>
      <c r="AE162" s="937"/>
      <c r="AF162" s="827"/>
      <c r="AG162" s="830"/>
      <c r="AH162" s="830"/>
      <c r="AI162" s="830"/>
      <c r="AJ162" s="830"/>
      <c r="AK162" s="833"/>
      <c r="AL162" s="827"/>
      <c r="AM162" s="830"/>
      <c r="AN162" s="830"/>
      <c r="AO162" s="830"/>
      <c r="AP162" s="830"/>
      <c r="AQ162" s="833"/>
      <c r="AR162" s="1228"/>
    </row>
    <row r="163" spans="1:44" ht="15" x14ac:dyDescent="0.2">
      <c r="A163" s="933"/>
      <c r="B163" s="912"/>
      <c r="C163" s="1355"/>
      <c r="D163" s="1249"/>
      <c r="E163" s="1358"/>
      <c r="F163" s="1249"/>
      <c r="G163" s="1352"/>
      <c r="H163" s="933"/>
      <c r="I163" s="935"/>
      <c r="J163" s="830"/>
      <c r="K163" s="830"/>
      <c r="L163" s="830"/>
      <c r="M163" s="833"/>
      <c r="N163" s="827"/>
      <c r="O163" s="830"/>
      <c r="P163" s="830"/>
      <c r="Q163" s="830"/>
      <c r="R163" s="830"/>
      <c r="S163" s="833"/>
      <c r="T163" s="827"/>
      <c r="U163" s="830"/>
      <c r="V163" s="830"/>
      <c r="W163" s="830"/>
      <c r="X163" s="830"/>
      <c r="Y163" s="833"/>
      <c r="Z163" s="827"/>
      <c r="AA163" s="830"/>
      <c r="AB163" s="922" t="s">
        <v>29</v>
      </c>
      <c r="AC163" s="745">
        <v>351</v>
      </c>
      <c r="AD163" s="307" t="s">
        <v>25</v>
      </c>
      <c r="AE163" s="937">
        <v>1799.67</v>
      </c>
      <c r="AF163" s="827"/>
      <c r="AG163" s="830"/>
      <c r="AH163" s="830"/>
      <c r="AI163" s="830"/>
      <c r="AJ163" s="830"/>
      <c r="AK163" s="833"/>
      <c r="AL163" s="827"/>
      <c r="AM163" s="830"/>
      <c r="AN163" s="830"/>
      <c r="AO163" s="830"/>
      <c r="AP163" s="830"/>
      <c r="AQ163" s="833"/>
      <c r="AR163" s="1228"/>
    </row>
    <row r="164" spans="1:44" ht="15" x14ac:dyDescent="0.2">
      <c r="A164" s="933"/>
      <c r="B164" s="912"/>
      <c r="C164" s="1355"/>
      <c r="D164" s="1249"/>
      <c r="E164" s="1358"/>
      <c r="F164" s="1249"/>
      <c r="G164" s="1352"/>
      <c r="H164" s="933"/>
      <c r="I164" s="935"/>
      <c r="J164" s="830"/>
      <c r="K164" s="830"/>
      <c r="L164" s="830"/>
      <c r="M164" s="833"/>
      <c r="N164" s="827"/>
      <c r="O164" s="830"/>
      <c r="P164" s="830"/>
      <c r="Q164" s="830"/>
      <c r="R164" s="830"/>
      <c r="S164" s="833"/>
      <c r="T164" s="827"/>
      <c r="U164" s="830"/>
      <c r="V164" s="830"/>
      <c r="W164" s="830"/>
      <c r="X164" s="830"/>
      <c r="Y164" s="833"/>
      <c r="Z164" s="827"/>
      <c r="AA164" s="830"/>
      <c r="AB164" s="943"/>
      <c r="AC164" s="742">
        <v>3.556</v>
      </c>
      <c r="AD164" s="307" t="s">
        <v>15</v>
      </c>
      <c r="AE164" s="937"/>
      <c r="AF164" s="827"/>
      <c r="AG164" s="830"/>
      <c r="AH164" s="830"/>
      <c r="AI164" s="830"/>
      <c r="AJ164" s="830"/>
      <c r="AK164" s="833"/>
      <c r="AL164" s="827"/>
      <c r="AM164" s="830"/>
      <c r="AN164" s="830"/>
      <c r="AO164" s="830"/>
      <c r="AP164" s="830"/>
      <c r="AQ164" s="833"/>
      <c r="AR164" s="1228"/>
    </row>
    <row r="165" spans="1:44" ht="30" x14ac:dyDescent="0.2">
      <c r="A165" s="933"/>
      <c r="B165" s="912"/>
      <c r="C165" s="1355"/>
      <c r="D165" s="1249"/>
      <c r="E165" s="1358"/>
      <c r="F165" s="1249"/>
      <c r="G165" s="1352"/>
      <c r="H165" s="933"/>
      <c r="I165" s="935"/>
      <c r="J165" s="830"/>
      <c r="K165" s="830"/>
      <c r="L165" s="830"/>
      <c r="M165" s="833"/>
      <c r="N165" s="827"/>
      <c r="O165" s="830"/>
      <c r="P165" s="830"/>
      <c r="Q165" s="830"/>
      <c r="R165" s="830"/>
      <c r="S165" s="833"/>
      <c r="T165" s="827"/>
      <c r="U165" s="830"/>
      <c r="V165" s="830"/>
      <c r="W165" s="830"/>
      <c r="X165" s="830"/>
      <c r="Y165" s="833"/>
      <c r="Z165" s="827"/>
      <c r="AA165" s="830"/>
      <c r="AB165" s="740" t="s">
        <v>32</v>
      </c>
      <c r="AC165" s="742">
        <v>15</v>
      </c>
      <c r="AD165" s="307" t="s">
        <v>31</v>
      </c>
      <c r="AE165" s="367">
        <v>172.7766</v>
      </c>
      <c r="AF165" s="827"/>
      <c r="AG165" s="830"/>
      <c r="AH165" s="830"/>
      <c r="AI165" s="830"/>
      <c r="AJ165" s="830"/>
      <c r="AK165" s="833"/>
      <c r="AL165" s="827"/>
      <c r="AM165" s="830"/>
      <c r="AN165" s="830"/>
      <c r="AO165" s="830"/>
      <c r="AP165" s="830"/>
      <c r="AQ165" s="833"/>
      <c r="AR165" s="1228"/>
    </row>
    <row r="166" spans="1:44" ht="30" x14ac:dyDescent="0.2">
      <c r="A166" s="933"/>
      <c r="B166" s="912"/>
      <c r="C166" s="1355"/>
      <c r="D166" s="1249"/>
      <c r="E166" s="1358"/>
      <c r="F166" s="1249"/>
      <c r="G166" s="1352"/>
      <c r="H166" s="933"/>
      <c r="I166" s="935"/>
      <c r="J166" s="830"/>
      <c r="K166" s="830"/>
      <c r="L166" s="830"/>
      <c r="M166" s="833"/>
      <c r="N166" s="827"/>
      <c r="O166" s="830"/>
      <c r="P166" s="830"/>
      <c r="Q166" s="830"/>
      <c r="R166" s="830"/>
      <c r="S166" s="833"/>
      <c r="T166" s="827"/>
      <c r="U166" s="830"/>
      <c r="V166" s="830"/>
      <c r="W166" s="830"/>
      <c r="X166" s="830"/>
      <c r="Y166" s="833"/>
      <c r="Z166" s="827"/>
      <c r="AA166" s="830"/>
      <c r="AB166" s="740" t="s">
        <v>344</v>
      </c>
      <c r="AC166" s="742">
        <v>0</v>
      </c>
      <c r="AD166" s="313" t="s">
        <v>34</v>
      </c>
      <c r="AE166" s="367">
        <v>0</v>
      </c>
      <c r="AF166" s="827"/>
      <c r="AG166" s="830"/>
      <c r="AH166" s="830"/>
      <c r="AI166" s="830"/>
      <c r="AJ166" s="830"/>
      <c r="AK166" s="833"/>
      <c r="AL166" s="827"/>
      <c r="AM166" s="830"/>
      <c r="AN166" s="830"/>
      <c r="AO166" s="830"/>
      <c r="AP166" s="830"/>
      <c r="AQ166" s="833"/>
      <c r="AR166" s="1228"/>
    </row>
    <row r="167" spans="1:44" ht="15" x14ac:dyDescent="0.2">
      <c r="A167" s="933"/>
      <c r="B167" s="912"/>
      <c r="C167" s="1355"/>
      <c r="D167" s="1249"/>
      <c r="E167" s="1358"/>
      <c r="F167" s="1249"/>
      <c r="G167" s="1352"/>
      <c r="H167" s="933"/>
      <c r="I167" s="935"/>
      <c r="J167" s="830"/>
      <c r="K167" s="830"/>
      <c r="L167" s="830"/>
      <c r="M167" s="833"/>
      <c r="N167" s="827"/>
      <c r="O167" s="830"/>
      <c r="P167" s="830"/>
      <c r="Q167" s="830"/>
      <c r="R167" s="830"/>
      <c r="S167" s="833"/>
      <c r="T167" s="827"/>
      <c r="U167" s="830"/>
      <c r="V167" s="830"/>
      <c r="W167" s="830"/>
      <c r="X167" s="830"/>
      <c r="Y167" s="833"/>
      <c r="Z167" s="827"/>
      <c r="AA167" s="830"/>
      <c r="AB167" s="740" t="s">
        <v>35</v>
      </c>
      <c r="AC167" s="742">
        <v>0</v>
      </c>
      <c r="AD167" s="307" t="s">
        <v>25</v>
      </c>
      <c r="AE167" s="367">
        <v>0</v>
      </c>
      <c r="AF167" s="827"/>
      <c r="AG167" s="830"/>
      <c r="AH167" s="830"/>
      <c r="AI167" s="830"/>
      <c r="AJ167" s="830"/>
      <c r="AK167" s="833"/>
      <c r="AL167" s="827"/>
      <c r="AM167" s="830"/>
      <c r="AN167" s="830"/>
      <c r="AO167" s="830"/>
      <c r="AP167" s="830"/>
      <c r="AQ167" s="833"/>
      <c r="AR167" s="1228"/>
    </row>
    <row r="168" spans="1:44" ht="15.75" thickBot="1" x14ac:dyDescent="0.25">
      <c r="A168" s="934"/>
      <c r="B168" s="817"/>
      <c r="C168" s="1356"/>
      <c r="D168" s="1250"/>
      <c r="E168" s="1359"/>
      <c r="F168" s="1250"/>
      <c r="G168" s="1468"/>
      <c r="H168" s="934"/>
      <c r="I168" s="847"/>
      <c r="J168" s="831"/>
      <c r="K168" s="831"/>
      <c r="L168" s="831"/>
      <c r="M168" s="834"/>
      <c r="N168" s="828"/>
      <c r="O168" s="831"/>
      <c r="P168" s="831"/>
      <c r="Q168" s="831"/>
      <c r="R168" s="831"/>
      <c r="S168" s="834"/>
      <c r="T168" s="828"/>
      <c r="U168" s="831"/>
      <c r="V168" s="831"/>
      <c r="W168" s="831"/>
      <c r="X168" s="831"/>
      <c r="Y168" s="834"/>
      <c r="Z168" s="828"/>
      <c r="AA168" s="831"/>
      <c r="AB168" s="739" t="s">
        <v>36</v>
      </c>
      <c r="AC168" s="744">
        <v>0</v>
      </c>
      <c r="AD168" s="317" t="s">
        <v>34</v>
      </c>
      <c r="AE168" s="346">
        <v>0</v>
      </c>
      <c r="AF168" s="828"/>
      <c r="AG168" s="831"/>
      <c r="AH168" s="831"/>
      <c r="AI168" s="831"/>
      <c r="AJ168" s="831"/>
      <c r="AK168" s="834"/>
      <c r="AL168" s="828"/>
      <c r="AM168" s="831"/>
      <c r="AN168" s="831"/>
      <c r="AO168" s="831"/>
      <c r="AP168" s="831"/>
      <c r="AQ168" s="834"/>
      <c r="AR168" s="939"/>
    </row>
    <row r="169" spans="1:44" ht="15" x14ac:dyDescent="0.2">
      <c r="A169" s="1194">
        <v>18</v>
      </c>
      <c r="B169" s="911" t="s">
        <v>405</v>
      </c>
      <c r="C169" s="1354" t="s">
        <v>406</v>
      </c>
      <c r="D169" s="1251">
        <v>4.8</v>
      </c>
      <c r="E169" s="1357">
        <v>57600</v>
      </c>
      <c r="F169" s="1251">
        <v>4.8</v>
      </c>
      <c r="G169" s="1351">
        <v>57600</v>
      </c>
      <c r="H169" s="1194"/>
      <c r="I169" s="943"/>
      <c r="J169" s="830"/>
      <c r="K169" s="830"/>
      <c r="L169" s="830"/>
      <c r="M169" s="833"/>
      <c r="N169" s="827"/>
      <c r="O169" s="830"/>
      <c r="P169" s="830"/>
      <c r="Q169" s="830"/>
      <c r="R169" s="830"/>
      <c r="S169" s="833"/>
      <c r="T169" s="827"/>
      <c r="U169" s="830"/>
      <c r="V169" s="830"/>
      <c r="W169" s="830"/>
      <c r="X169" s="830"/>
      <c r="Y169" s="833"/>
      <c r="Z169" s="827" t="s">
        <v>85</v>
      </c>
      <c r="AA169" s="830" t="s">
        <v>407</v>
      </c>
      <c r="AB169" s="943" t="s">
        <v>24</v>
      </c>
      <c r="AC169" s="316">
        <v>4.8</v>
      </c>
      <c r="AD169" s="306" t="s">
        <v>15</v>
      </c>
      <c r="AE169" s="878">
        <v>156000</v>
      </c>
      <c r="AF169" s="827"/>
      <c r="AG169" s="830"/>
      <c r="AH169" s="830"/>
      <c r="AI169" s="830"/>
      <c r="AJ169" s="830"/>
      <c r="AK169" s="833"/>
      <c r="AL169" s="827"/>
      <c r="AM169" s="830"/>
      <c r="AN169" s="830"/>
      <c r="AO169" s="830"/>
      <c r="AP169" s="830"/>
      <c r="AQ169" s="833"/>
      <c r="AR169" s="1228"/>
    </row>
    <row r="170" spans="1:44" ht="15" x14ac:dyDescent="0.2">
      <c r="A170" s="933"/>
      <c r="B170" s="912"/>
      <c r="C170" s="1355"/>
      <c r="D170" s="1249"/>
      <c r="E170" s="1358"/>
      <c r="F170" s="1249"/>
      <c r="G170" s="1352"/>
      <c r="H170" s="933"/>
      <c r="I170" s="935"/>
      <c r="J170" s="830"/>
      <c r="K170" s="830"/>
      <c r="L170" s="830"/>
      <c r="M170" s="833"/>
      <c r="N170" s="827"/>
      <c r="O170" s="830"/>
      <c r="P170" s="830"/>
      <c r="Q170" s="830"/>
      <c r="R170" s="830"/>
      <c r="S170" s="833"/>
      <c r="T170" s="827"/>
      <c r="U170" s="830"/>
      <c r="V170" s="830"/>
      <c r="W170" s="830"/>
      <c r="X170" s="830"/>
      <c r="Y170" s="833"/>
      <c r="Z170" s="827"/>
      <c r="AA170" s="830"/>
      <c r="AB170" s="935"/>
      <c r="AC170" s="313">
        <v>57600</v>
      </c>
      <c r="AD170" s="307" t="s">
        <v>25</v>
      </c>
      <c r="AE170" s="919"/>
      <c r="AF170" s="827"/>
      <c r="AG170" s="830"/>
      <c r="AH170" s="830"/>
      <c r="AI170" s="830"/>
      <c r="AJ170" s="830"/>
      <c r="AK170" s="833"/>
      <c r="AL170" s="827"/>
      <c r="AM170" s="830"/>
      <c r="AN170" s="830"/>
      <c r="AO170" s="830"/>
      <c r="AP170" s="830"/>
      <c r="AQ170" s="833"/>
      <c r="AR170" s="1228"/>
    </row>
    <row r="171" spans="1:44" ht="15" x14ac:dyDescent="0.2">
      <c r="A171" s="933"/>
      <c r="B171" s="912"/>
      <c r="C171" s="1355"/>
      <c r="D171" s="1249"/>
      <c r="E171" s="1358"/>
      <c r="F171" s="1249"/>
      <c r="G171" s="1352"/>
      <c r="H171" s="933"/>
      <c r="I171" s="935"/>
      <c r="J171" s="830"/>
      <c r="K171" s="830"/>
      <c r="L171" s="830"/>
      <c r="M171" s="833"/>
      <c r="N171" s="827"/>
      <c r="O171" s="830"/>
      <c r="P171" s="830"/>
      <c r="Q171" s="830"/>
      <c r="R171" s="830"/>
      <c r="S171" s="833"/>
      <c r="T171" s="827"/>
      <c r="U171" s="830"/>
      <c r="V171" s="830"/>
      <c r="W171" s="830"/>
      <c r="X171" s="830"/>
      <c r="Y171" s="833"/>
      <c r="Z171" s="827"/>
      <c r="AA171" s="830"/>
      <c r="AB171" s="935" t="s">
        <v>29</v>
      </c>
      <c r="AC171" s="313">
        <v>1455</v>
      </c>
      <c r="AD171" s="307" t="s">
        <v>25</v>
      </c>
      <c r="AE171" s="937">
        <v>7402.69</v>
      </c>
      <c r="AF171" s="827"/>
      <c r="AG171" s="830"/>
      <c r="AH171" s="830"/>
      <c r="AI171" s="830"/>
      <c r="AJ171" s="830"/>
      <c r="AK171" s="833"/>
      <c r="AL171" s="827"/>
      <c r="AM171" s="830"/>
      <c r="AN171" s="830"/>
      <c r="AO171" s="830"/>
      <c r="AP171" s="830"/>
      <c r="AQ171" s="833"/>
      <c r="AR171" s="1228"/>
    </row>
    <row r="172" spans="1:44" ht="15" x14ac:dyDescent="0.2">
      <c r="A172" s="933"/>
      <c r="B172" s="912"/>
      <c r="C172" s="1355"/>
      <c r="D172" s="1249"/>
      <c r="E172" s="1358"/>
      <c r="F172" s="1249"/>
      <c r="G172" s="1352"/>
      <c r="H172" s="933"/>
      <c r="I172" s="935"/>
      <c r="J172" s="830"/>
      <c r="K172" s="830"/>
      <c r="L172" s="830"/>
      <c r="M172" s="833"/>
      <c r="N172" s="827"/>
      <c r="O172" s="830"/>
      <c r="P172" s="830"/>
      <c r="Q172" s="830"/>
      <c r="R172" s="830"/>
      <c r="S172" s="833"/>
      <c r="T172" s="827"/>
      <c r="U172" s="830"/>
      <c r="V172" s="830"/>
      <c r="W172" s="830"/>
      <c r="X172" s="830"/>
      <c r="Y172" s="833"/>
      <c r="Z172" s="827"/>
      <c r="AA172" s="830"/>
      <c r="AB172" s="935"/>
      <c r="AC172" s="313">
        <v>13.6</v>
      </c>
      <c r="AD172" s="307" t="s">
        <v>15</v>
      </c>
      <c r="AE172" s="937"/>
      <c r="AF172" s="827"/>
      <c r="AG172" s="830"/>
      <c r="AH172" s="830"/>
      <c r="AI172" s="830"/>
      <c r="AJ172" s="830"/>
      <c r="AK172" s="833"/>
      <c r="AL172" s="827"/>
      <c r="AM172" s="830"/>
      <c r="AN172" s="830"/>
      <c r="AO172" s="830"/>
      <c r="AP172" s="830"/>
      <c r="AQ172" s="833"/>
      <c r="AR172" s="1228"/>
    </row>
    <row r="173" spans="1:44" ht="30" x14ac:dyDescent="0.25">
      <c r="A173" s="933"/>
      <c r="B173" s="912"/>
      <c r="C173" s="1355"/>
      <c r="D173" s="1249"/>
      <c r="E173" s="1358"/>
      <c r="F173" s="1249"/>
      <c r="G173" s="1352"/>
      <c r="H173" s="933"/>
      <c r="I173" s="935"/>
      <c r="J173" s="830"/>
      <c r="K173" s="830"/>
      <c r="L173" s="830"/>
      <c r="M173" s="833"/>
      <c r="N173" s="827"/>
      <c r="O173" s="830"/>
      <c r="P173" s="830"/>
      <c r="Q173" s="830"/>
      <c r="R173" s="830"/>
      <c r="S173" s="833"/>
      <c r="T173" s="827"/>
      <c r="U173" s="830"/>
      <c r="V173" s="830"/>
      <c r="W173" s="830"/>
      <c r="X173" s="830"/>
      <c r="Y173" s="833"/>
      <c r="Z173" s="827"/>
      <c r="AA173" s="830"/>
      <c r="AB173" s="344" t="s">
        <v>30</v>
      </c>
      <c r="AC173" s="313">
        <v>2</v>
      </c>
      <c r="AD173" s="307" t="s">
        <v>31</v>
      </c>
      <c r="AE173" s="367">
        <v>8000</v>
      </c>
      <c r="AF173" s="827"/>
      <c r="AG173" s="830"/>
      <c r="AH173" s="830"/>
      <c r="AI173" s="830"/>
      <c r="AJ173" s="830"/>
      <c r="AK173" s="833"/>
      <c r="AL173" s="827"/>
      <c r="AM173" s="830"/>
      <c r="AN173" s="830"/>
      <c r="AO173" s="830"/>
      <c r="AP173" s="830"/>
      <c r="AQ173" s="833"/>
      <c r="AR173" s="1228"/>
    </row>
    <row r="174" spans="1:44" ht="30" x14ac:dyDescent="0.2">
      <c r="A174" s="933"/>
      <c r="B174" s="912"/>
      <c r="C174" s="1355"/>
      <c r="D174" s="1249"/>
      <c r="E174" s="1358"/>
      <c r="F174" s="1249"/>
      <c r="G174" s="1352"/>
      <c r="H174" s="933"/>
      <c r="I174" s="935"/>
      <c r="J174" s="830"/>
      <c r="K174" s="830"/>
      <c r="L174" s="830"/>
      <c r="M174" s="833"/>
      <c r="N174" s="827"/>
      <c r="O174" s="830"/>
      <c r="P174" s="830"/>
      <c r="Q174" s="830"/>
      <c r="R174" s="830"/>
      <c r="S174" s="833"/>
      <c r="T174" s="827"/>
      <c r="U174" s="830"/>
      <c r="V174" s="830"/>
      <c r="W174" s="830"/>
      <c r="X174" s="830"/>
      <c r="Y174" s="833"/>
      <c r="Z174" s="827"/>
      <c r="AA174" s="830"/>
      <c r="AB174" s="307" t="s">
        <v>32</v>
      </c>
      <c r="AC174" s="313">
        <v>25</v>
      </c>
      <c r="AD174" s="307" t="s">
        <v>31</v>
      </c>
      <c r="AE174" s="367">
        <v>287.96100000000001</v>
      </c>
      <c r="AF174" s="827"/>
      <c r="AG174" s="830"/>
      <c r="AH174" s="830"/>
      <c r="AI174" s="830"/>
      <c r="AJ174" s="830"/>
      <c r="AK174" s="833"/>
      <c r="AL174" s="827"/>
      <c r="AM174" s="830"/>
      <c r="AN174" s="830"/>
      <c r="AO174" s="830"/>
      <c r="AP174" s="830"/>
      <c r="AQ174" s="833"/>
      <c r="AR174" s="1228"/>
    </row>
    <row r="175" spans="1:44" ht="30" x14ac:dyDescent="0.2">
      <c r="A175" s="933"/>
      <c r="B175" s="912"/>
      <c r="C175" s="1355"/>
      <c r="D175" s="1249"/>
      <c r="E175" s="1358"/>
      <c r="F175" s="1249"/>
      <c r="G175" s="1352"/>
      <c r="H175" s="933"/>
      <c r="I175" s="935"/>
      <c r="J175" s="830"/>
      <c r="K175" s="830"/>
      <c r="L175" s="830"/>
      <c r="M175" s="833"/>
      <c r="N175" s="827"/>
      <c r="O175" s="830"/>
      <c r="P175" s="830"/>
      <c r="Q175" s="830"/>
      <c r="R175" s="830"/>
      <c r="S175" s="833"/>
      <c r="T175" s="827"/>
      <c r="U175" s="830"/>
      <c r="V175" s="830"/>
      <c r="W175" s="830"/>
      <c r="X175" s="830"/>
      <c r="Y175" s="833"/>
      <c r="Z175" s="827"/>
      <c r="AA175" s="830"/>
      <c r="AB175" s="307" t="s">
        <v>344</v>
      </c>
      <c r="AC175" s="313">
        <v>0</v>
      </c>
      <c r="AD175" s="307" t="s">
        <v>34</v>
      </c>
      <c r="AE175" s="367">
        <v>0</v>
      </c>
      <c r="AF175" s="827"/>
      <c r="AG175" s="830"/>
      <c r="AH175" s="830"/>
      <c r="AI175" s="830"/>
      <c r="AJ175" s="830"/>
      <c r="AK175" s="833"/>
      <c r="AL175" s="827"/>
      <c r="AM175" s="830"/>
      <c r="AN175" s="830"/>
      <c r="AO175" s="830"/>
      <c r="AP175" s="830"/>
      <c r="AQ175" s="833"/>
      <c r="AR175" s="1228"/>
    </row>
    <row r="176" spans="1:44" ht="15" x14ac:dyDescent="0.2">
      <c r="A176" s="933"/>
      <c r="B176" s="912"/>
      <c r="C176" s="1355"/>
      <c r="D176" s="1249"/>
      <c r="E176" s="1358"/>
      <c r="F176" s="1249"/>
      <c r="G176" s="1352"/>
      <c r="H176" s="933"/>
      <c r="I176" s="935"/>
      <c r="J176" s="830"/>
      <c r="K176" s="830"/>
      <c r="L176" s="830"/>
      <c r="M176" s="833"/>
      <c r="N176" s="827"/>
      <c r="O176" s="830"/>
      <c r="P176" s="830"/>
      <c r="Q176" s="830"/>
      <c r="R176" s="830"/>
      <c r="S176" s="833"/>
      <c r="T176" s="827"/>
      <c r="U176" s="830"/>
      <c r="V176" s="830"/>
      <c r="W176" s="830"/>
      <c r="X176" s="830"/>
      <c r="Y176" s="833"/>
      <c r="Z176" s="827"/>
      <c r="AA176" s="830"/>
      <c r="AB176" s="307" t="s">
        <v>35</v>
      </c>
      <c r="AC176" s="313">
        <v>600</v>
      </c>
      <c r="AD176" s="307" t="s">
        <v>25</v>
      </c>
      <c r="AE176" s="367">
        <v>3000</v>
      </c>
      <c r="AF176" s="827"/>
      <c r="AG176" s="830"/>
      <c r="AH176" s="830"/>
      <c r="AI176" s="830"/>
      <c r="AJ176" s="830"/>
      <c r="AK176" s="833"/>
      <c r="AL176" s="827"/>
      <c r="AM176" s="830"/>
      <c r="AN176" s="830"/>
      <c r="AO176" s="830"/>
      <c r="AP176" s="830"/>
      <c r="AQ176" s="833"/>
      <c r="AR176" s="1228"/>
    </row>
    <row r="177" spans="1:44" ht="15.75" thickBot="1" x14ac:dyDescent="0.25">
      <c r="A177" s="934"/>
      <c r="B177" s="817"/>
      <c r="C177" s="1356"/>
      <c r="D177" s="1250"/>
      <c r="E177" s="1359"/>
      <c r="F177" s="1250"/>
      <c r="G177" s="1468"/>
      <c r="H177" s="934"/>
      <c r="I177" s="847"/>
      <c r="J177" s="831"/>
      <c r="K177" s="831"/>
      <c r="L177" s="831"/>
      <c r="M177" s="834"/>
      <c r="N177" s="828"/>
      <c r="O177" s="831"/>
      <c r="P177" s="831"/>
      <c r="Q177" s="831"/>
      <c r="R177" s="831"/>
      <c r="S177" s="834"/>
      <c r="T177" s="828"/>
      <c r="U177" s="831"/>
      <c r="V177" s="831"/>
      <c r="W177" s="831"/>
      <c r="X177" s="831"/>
      <c r="Y177" s="834"/>
      <c r="Z177" s="828"/>
      <c r="AA177" s="831"/>
      <c r="AB177" s="311" t="s">
        <v>36</v>
      </c>
      <c r="AC177" s="317">
        <v>0</v>
      </c>
      <c r="AD177" s="311" t="s">
        <v>34</v>
      </c>
      <c r="AE177" s="346">
        <v>0</v>
      </c>
      <c r="AF177" s="828"/>
      <c r="AG177" s="831"/>
      <c r="AH177" s="831"/>
      <c r="AI177" s="831"/>
      <c r="AJ177" s="831"/>
      <c r="AK177" s="834"/>
      <c r="AL177" s="828"/>
      <c r="AM177" s="831"/>
      <c r="AN177" s="831"/>
      <c r="AO177" s="831"/>
      <c r="AP177" s="831"/>
      <c r="AQ177" s="834"/>
      <c r="AR177" s="939"/>
    </row>
    <row r="178" spans="1:44" ht="15" x14ac:dyDescent="0.2">
      <c r="A178" s="942">
        <v>19</v>
      </c>
      <c r="B178" s="816" t="s">
        <v>408</v>
      </c>
      <c r="C178" s="1482" t="s">
        <v>409</v>
      </c>
      <c r="D178" s="1248">
        <v>0.7</v>
      </c>
      <c r="E178" s="1483">
        <v>6851</v>
      </c>
      <c r="F178" s="1248">
        <v>0.7</v>
      </c>
      <c r="G178" s="1484">
        <v>6851</v>
      </c>
      <c r="H178" s="942"/>
      <c r="I178" s="846"/>
      <c r="J178" s="829"/>
      <c r="K178" s="829"/>
      <c r="L178" s="829"/>
      <c r="M178" s="832"/>
      <c r="N178" s="826"/>
      <c r="O178" s="829"/>
      <c r="P178" s="829"/>
      <c r="Q178" s="829"/>
      <c r="R178" s="829"/>
      <c r="S178" s="832"/>
      <c r="T178" s="826"/>
      <c r="U178" s="829"/>
      <c r="V178" s="829"/>
      <c r="W178" s="829"/>
      <c r="X178" s="829"/>
      <c r="Y178" s="832"/>
      <c r="Z178" s="827" t="s">
        <v>85</v>
      </c>
      <c r="AA178" s="830" t="s">
        <v>404</v>
      </c>
      <c r="AB178" s="943" t="s">
        <v>24</v>
      </c>
      <c r="AC178" s="362">
        <v>0.7</v>
      </c>
      <c r="AD178" s="306" t="s">
        <v>15</v>
      </c>
      <c r="AE178" s="919">
        <v>22750</v>
      </c>
      <c r="AF178" s="826"/>
      <c r="AG178" s="829"/>
      <c r="AH178" s="829"/>
      <c r="AI178" s="829"/>
      <c r="AJ178" s="829"/>
      <c r="AK178" s="832"/>
      <c r="AL178" s="826"/>
      <c r="AM178" s="829"/>
      <c r="AN178" s="829"/>
      <c r="AO178" s="829"/>
      <c r="AP178" s="829"/>
      <c r="AQ178" s="832"/>
      <c r="AR178" s="1227"/>
    </row>
    <row r="179" spans="1:44" ht="15" x14ac:dyDescent="0.2">
      <c r="A179" s="933"/>
      <c r="B179" s="912"/>
      <c r="C179" s="1355"/>
      <c r="D179" s="1249"/>
      <c r="E179" s="1358"/>
      <c r="F179" s="1249"/>
      <c r="G179" s="1352"/>
      <c r="H179" s="933"/>
      <c r="I179" s="935"/>
      <c r="J179" s="830"/>
      <c r="K179" s="830"/>
      <c r="L179" s="830"/>
      <c r="M179" s="833"/>
      <c r="N179" s="827"/>
      <c r="O179" s="830"/>
      <c r="P179" s="830"/>
      <c r="Q179" s="830"/>
      <c r="R179" s="830"/>
      <c r="S179" s="833"/>
      <c r="T179" s="827"/>
      <c r="U179" s="830"/>
      <c r="V179" s="830"/>
      <c r="W179" s="830"/>
      <c r="X179" s="830"/>
      <c r="Y179" s="833"/>
      <c r="Z179" s="827"/>
      <c r="AA179" s="830"/>
      <c r="AB179" s="935"/>
      <c r="AC179" s="313">
        <v>6851</v>
      </c>
      <c r="AD179" s="307" t="s">
        <v>25</v>
      </c>
      <c r="AE179" s="937"/>
      <c r="AF179" s="827"/>
      <c r="AG179" s="830"/>
      <c r="AH179" s="830"/>
      <c r="AI179" s="830"/>
      <c r="AJ179" s="830"/>
      <c r="AK179" s="833"/>
      <c r="AL179" s="827"/>
      <c r="AM179" s="830"/>
      <c r="AN179" s="830"/>
      <c r="AO179" s="830"/>
      <c r="AP179" s="830"/>
      <c r="AQ179" s="833"/>
      <c r="AR179" s="1228"/>
    </row>
    <row r="180" spans="1:44" ht="15" x14ac:dyDescent="0.2">
      <c r="A180" s="933"/>
      <c r="B180" s="912"/>
      <c r="C180" s="1355"/>
      <c r="D180" s="1249"/>
      <c r="E180" s="1358"/>
      <c r="F180" s="1249"/>
      <c r="G180" s="1352"/>
      <c r="H180" s="933"/>
      <c r="I180" s="935"/>
      <c r="J180" s="830"/>
      <c r="K180" s="830"/>
      <c r="L180" s="830"/>
      <c r="M180" s="833"/>
      <c r="N180" s="827"/>
      <c r="O180" s="830"/>
      <c r="P180" s="830"/>
      <c r="Q180" s="830"/>
      <c r="R180" s="830"/>
      <c r="S180" s="833"/>
      <c r="T180" s="827"/>
      <c r="U180" s="830"/>
      <c r="V180" s="830"/>
      <c r="W180" s="830"/>
      <c r="X180" s="830"/>
      <c r="Y180" s="833"/>
      <c r="Z180" s="827"/>
      <c r="AA180" s="830"/>
      <c r="AB180" s="935" t="s">
        <v>29</v>
      </c>
      <c r="AC180" s="343">
        <v>1455</v>
      </c>
      <c r="AD180" s="307" t="s">
        <v>25</v>
      </c>
      <c r="AE180" s="937">
        <v>7402.69</v>
      </c>
      <c r="AF180" s="827"/>
      <c r="AG180" s="830"/>
      <c r="AH180" s="830"/>
      <c r="AI180" s="830"/>
      <c r="AJ180" s="830"/>
      <c r="AK180" s="833"/>
      <c r="AL180" s="827"/>
      <c r="AM180" s="830"/>
      <c r="AN180" s="830"/>
      <c r="AO180" s="830"/>
      <c r="AP180" s="830"/>
      <c r="AQ180" s="833"/>
      <c r="AR180" s="1228"/>
    </row>
    <row r="181" spans="1:44" ht="15" x14ac:dyDescent="0.2">
      <c r="A181" s="933"/>
      <c r="B181" s="912"/>
      <c r="C181" s="1355"/>
      <c r="D181" s="1249"/>
      <c r="E181" s="1358"/>
      <c r="F181" s="1249"/>
      <c r="G181" s="1352"/>
      <c r="H181" s="933"/>
      <c r="I181" s="935"/>
      <c r="J181" s="830"/>
      <c r="K181" s="830"/>
      <c r="L181" s="830"/>
      <c r="M181" s="833"/>
      <c r="N181" s="827"/>
      <c r="O181" s="830"/>
      <c r="P181" s="830"/>
      <c r="Q181" s="830"/>
      <c r="R181" s="830"/>
      <c r="S181" s="833"/>
      <c r="T181" s="827"/>
      <c r="U181" s="830"/>
      <c r="V181" s="830"/>
      <c r="W181" s="830"/>
      <c r="X181" s="830"/>
      <c r="Y181" s="833"/>
      <c r="Z181" s="827"/>
      <c r="AA181" s="830"/>
      <c r="AB181" s="935"/>
      <c r="AC181" s="313">
        <v>3.6</v>
      </c>
      <c r="AD181" s="307" t="s">
        <v>15</v>
      </c>
      <c r="AE181" s="937"/>
      <c r="AF181" s="827"/>
      <c r="AG181" s="830"/>
      <c r="AH181" s="830"/>
      <c r="AI181" s="830"/>
      <c r="AJ181" s="830"/>
      <c r="AK181" s="833"/>
      <c r="AL181" s="827"/>
      <c r="AM181" s="830"/>
      <c r="AN181" s="830"/>
      <c r="AO181" s="830"/>
      <c r="AP181" s="830"/>
      <c r="AQ181" s="833"/>
      <c r="AR181" s="1228"/>
    </row>
    <row r="182" spans="1:44" ht="30" x14ac:dyDescent="0.2">
      <c r="A182" s="933"/>
      <c r="B182" s="912"/>
      <c r="C182" s="1355"/>
      <c r="D182" s="1249"/>
      <c r="E182" s="1358"/>
      <c r="F182" s="1249"/>
      <c r="G182" s="1352"/>
      <c r="H182" s="933"/>
      <c r="I182" s="935"/>
      <c r="J182" s="830"/>
      <c r="K182" s="830"/>
      <c r="L182" s="830"/>
      <c r="M182" s="833"/>
      <c r="N182" s="827"/>
      <c r="O182" s="830"/>
      <c r="P182" s="830"/>
      <c r="Q182" s="830"/>
      <c r="R182" s="830"/>
      <c r="S182" s="833"/>
      <c r="T182" s="827"/>
      <c r="U182" s="830"/>
      <c r="V182" s="830"/>
      <c r="W182" s="830"/>
      <c r="X182" s="830"/>
      <c r="Y182" s="833"/>
      <c r="Z182" s="827"/>
      <c r="AA182" s="830"/>
      <c r="AB182" s="307" t="s">
        <v>32</v>
      </c>
      <c r="AC182" s="313">
        <v>25</v>
      </c>
      <c r="AD182" s="307" t="s">
        <v>31</v>
      </c>
      <c r="AE182" s="367">
        <v>287.95999999999998</v>
      </c>
      <c r="AF182" s="827"/>
      <c r="AG182" s="830"/>
      <c r="AH182" s="830"/>
      <c r="AI182" s="830"/>
      <c r="AJ182" s="830"/>
      <c r="AK182" s="833"/>
      <c r="AL182" s="827"/>
      <c r="AM182" s="830"/>
      <c r="AN182" s="830"/>
      <c r="AO182" s="830"/>
      <c r="AP182" s="830"/>
      <c r="AQ182" s="833"/>
      <c r="AR182" s="1228"/>
    </row>
    <row r="183" spans="1:44" ht="30" x14ac:dyDescent="0.2">
      <c r="A183" s="933"/>
      <c r="B183" s="912"/>
      <c r="C183" s="1355"/>
      <c r="D183" s="1249"/>
      <c r="E183" s="1358"/>
      <c r="F183" s="1249"/>
      <c r="G183" s="1352"/>
      <c r="H183" s="933"/>
      <c r="I183" s="935"/>
      <c r="J183" s="830"/>
      <c r="K183" s="830"/>
      <c r="L183" s="830"/>
      <c r="M183" s="833"/>
      <c r="N183" s="827"/>
      <c r="O183" s="830"/>
      <c r="P183" s="830"/>
      <c r="Q183" s="830"/>
      <c r="R183" s="830"/>
      <c r="S183" s="833"/>
      <c r="T183" s="827"/>
      <c r="U183" s="830"/>
      <c r="V183" s="830"/>
      <c r="W183" s="830"/>
      <c r="X183" s="830"/>
      <c r="Y183" s="833"/>
      <c r="Z183" s="827"/>
      <c r="AA183" s="830"/>
      <c r="AB183" s="307" t="s">
        <v>30</v>
      </c>
      <c r="AC183" s="313">
        <v>2</v>
      </c>
      <c r="AD183" s="313" t="s">
        <v>31</v>
      </c>
      <c r="AE183" s="367">
        <v>8000</v>
      </c>
      <c r="AF183" s="827"/>
      <c r="AG183" s="830"/>
      <c r="AH183" s="830"/>
      <c r="AI183" s="830"/>
      <c r="AJ183" s="830"/>
      <c r="AK183" s="833"/>
      <c r="AL183" s="827"/>
      <c r="AM183" s="830"/>
      <c r="AN183" s="830"/>
      <c r="AO183" s="830"/>
      <c r="AP183" s="830"/>
      <c r="AQ183" s="833"/>
      <c r="AR183" s="1228"/>
    </row>
    <row r="184" spans="1:44" ht="15" x14ac:dyDescent="0.2">
      <c r="A184" s="933"/>
      <c r="B184" s="912"/>
      <c r="C184" s="1355"/>
      <c r="D184" s="1249"/>
      <c r="E184" s="1358"/>
      <c r="F184" s="1249"/>
      <c r="G184" s="1352"/>
      <c r="H184" s="933"/>
      <c r="I184" s="935"/>
      <c r="J184" s="830"/>
      <c r="K184" s="830"/>
      <c r="L184" s="830"/>
      <c r="M184" s="833"/>
      <c r="N184" s="827"/>
      <c r="O184" s="830"/>
      <c r="P184" s="830"/>
      <c r="Q184" s="830"/>
      <c r="R184" s="830"/>
      <c r="S184" s="833"/>
      <c r="T184" s="827"/>
      <c r="U184" s="830"/>
      <c r="V184" s="830"/>
      <c r="W184" s="830"/>
      <c r="X184" s="830"/>
      <c r="Y184" s="833"/>
      <c r="Z184" s="827"/>
      <c r="AA184" s="830"/>
      <c r="AB184" s="307" t="s">
        <v>35</v>
      </c>
      <c r="AC184" s="313">
        <v>600</v>
      </c>
      <c r="AD184" s="307" t="s">
        <v>25</v>
      </c>
      <c r="AE184" s="367">
        <v>3000</v>
      </c>
      <c r="AF184" s="827"/>
      <c r="AG184" s="830"/>
      <c r="AH184" s="830"/>
      <c r="AI184" s="830"/>
      <c r="AJ184" s="830"/>
      <c r="AK184" s="833"/>
      <c r="AL184" s="827"/>
      <c r="AM184" s="830"/>
      <c r="AN184" s="830"/>
      <c r="AO184" s="830"/>
      <c r="AP184" s="830"/>
      <c r="AQ184" s="833"/>
      <c r="AR184" s="1228"/>
    </row>
    <row r="185" spans="1:44" ht="15.75" thickBot="1" x14ac:dyDescent="0.25">
      <c r="A185" s="934"/>
      <c r="B185" s="817"/>
      <c r="C185" s="1356"/>
      <c r="D185" s="1250"/>
      <c r="E185" s="1359"/>
      <c r="F185" s="1250"/>
      <c r="G185" s="1468"/>
      <c r="H185" s="934"/>
      <c r="I185" s="847"/>
      <c r="J185" s="831"/>
      <c r="K185" s="831"/>
      <c r="L185" s="831"/>
      <c r="M185" s="834"/>
      <c r="N185" s="828"/>
      <c r="O185" s="831"/>
      <c r="P185" s="831"/>
      <c r="Q185" s="831"/>
      <c r="R185" s="831"/>
      <c r="S185" s="834"/>
      <c r="T185" s="828"/>
      <c r="U185" s="831"/>
      <c r="V185" s="831"/>
      <c r="W185" s="831"/>
      <c r="X185" s="831"/>
      <c r="Y185" s="834"/>
      <c r="Z185" s="828"/>
      <c r="AA185" s="831"/>
      <c r="AB185" s="311" t="s">
        <v>36</v>
      </c>
      <c r="AC185" s="317">
        <v>0</v>
      </c>
      <c r="AD185" s="317" t="s">
        <v>34</v>
      </c>
      <c r="AE185" s="346">
        <v>0</v>
      </c>
      <c r="AF185" s="828"/>
      <c r="AG185" s="831"/>
      <c r="AH185" s="831"/>
      <c r="AI185" s="831"/>
      <c r="AJ185" s="831"/>
      <c r="AK185" s="834"/>
      <c r="AL185" s="828"/>
      <c r="AM185" s="831"/>
      <c r="AN185" s="831"/>
      <c r="AO185" s="831"/>
      <c r="AP185" s="831"/>
      <c r="AQ185" s="834"/>
      <c r="AR185" s="939"/>
    </row>
    <row r="186" spans="1:44" ht="15" x14ac:dyDescent="0.2">
      <c r="A186" s="1194">
        <v>20</v>
      </c>
      <c r="B186" s="911">
        <v>2247086</v>
      </c>
      <c r="C186" s="1354" t="s">
        <v>465</v>
      </c>
      <c r="D186" s="1251">
        <v>2.1</v>
      </c>
      <c r="E186" s="1357">
        <v>16800</v>
      </c>
      <c r="F186" s="1251">
        <v>2.1</v>
      </c>
      <c r="G186" s="1351">
        <v>16800</v>
      </c>
      <c r="H186" s="1194"/>
      <c r="I186" s="943"/>
      <c r="J186" s="830"/>
      <c r="K186" s="830"/>
      <c r="L186" s="830"/>
      <c r="M186" s="833"/>
      <c r="N186" s="827"/>
      <c r="O186" s="830"/>
      <c r="P186" s="830"/>
      <c r="Q186" s="830"/>
      <c r="R186" s="830"/>
      <c r="S186" s="833"/>
      <c r="T186" s="827"/>
      <c r="U186" s="830"/>
      <c r="V186" s="830"/>
      <c r="W186" s="830"/>
      <c r="X186" s="830"/>
      <c r="Y186" s="833"/>
      <c r="Z186" s="827" t="s">
        <v>85</v>
      </c>
      <c r="AA186" s="830" t="s">
        <v>475</v>
      </c>
      <c r="AB186" s="943" t="s">
        <v>24</v>
      </c>
      <c r="AC186" s="362">
        <v>2.1</v>
      </c>
      <c r="AD186" s="306" t="s">
        <v>15</v>
      </c>
      <c r="AE186" s="919">
        <v>68250</v>
      </c>
      <c r="AF186" s="827"/>
      <c r="AG186" s="830"/>
      <c r="AH186" s="830"/>
      <c r="AI186" s="830"/>
      <c r="AJ186" s="830"/>
      <c r="AK186" s="833"/>
      <c r="AL186" s="827"/>
      <c r="AM186" s="830"/>
      <c r="AN186" s="830"/>
      <c r="AO186" s="830"/>
      <c r="AP186" s="830"/>
      <c r="AQ186" s="833"/>
      <c r="AR186" s="1228"/>
    </row>
    <row r="187" spans="1:44" ht="15" x14ac:dyDescent="0.2">
      <c r="A187" s="933"/>
      <c r="B187" s="912"/>
      <c r="C187" s="1355"/>
      <c r="D187" s="1249"/>
      <c r="E187" s="1358"/>
      <c r="F187" s="1249"/>
      <c r="G187" s="1352"/>
      <c r="H187" s="933"/>
      <c r="I187" s="935"/>
      <c r="J187" s="830"/>
      <c r="K187" s="830"/>
      <c r="L187" s="830"/>
      <c r="M187" s="833"/>
      <c r="N187" s="827"/>
      <c r="O187" s="830"/>
      <c r="P187" s="830"/>
      <c r="Q187" s="830"/>
      <c r="R187" s="830"/>
      <c r="S187" s="833"/>
      <c r="T187" s="827"/>
      <c r="U187" s="830"/>
      <c r="V187" s="830"/>
      <c r="W187" s="830"/>
      <c r="X187" s="830"/>
      <c r="Y187" s="833"/>
      <c r="Z187" s="827"/>
      <c r="AA187" s="830"/>
      <c r="AB187" s="935"/>
      <c r="AC187" s="313">
        <v>16800</v>
      </c>
      <c r="AD187" s="307" t="s">
        <v>25</v>
      </c>
      <c r="AE187" s="937"/>
      <c r="AF187" s="827"/>
      <c r="AG187" s="830"/>
      <c r="AH187" s="830"/>
      <c r="AI187" s="830"/>
      <c r="AJ187" s="830"/>
      <c r="AK187" s="833"/>
      <c r="AL187" s="827"/>
      <c r="AM187" s="830"/>
      <c r="AN187" s="830"/>
      <c r="AO187" s="830"/>
      <c r="AP187" s="830"/>
      <c r="AQ187" s="833"/>
      <c r="AR187" s="1228"/>
    </row>
    <row r="188" spans="1:44" ht="15" x14ac:dyDescent="0.2">
      <c r="A188" s="933"/>
      <c r="B188" s="912"/>
      <c r="C188" s="1355"/>
      <c r="D188" s="1249"/>
      <c r="E188" s="1358"/>
      <c r="F188" s="1249"/>
      <c r="G188" s="1352"/>
      <c r="H188" s="933"/>
      <c r="I188" s="935"/>
      <c r="J188" s="830"/>
      <c r="K188" s="830"/>
      <c r="L188" s="830"/>
      <c r="M188" s="833"/>
      <c r="N188" s="827"/>
      <c r="O188" s="830"/>
      <c r="P188" s="830"/>
      <c r="Q188" s="830"/>
      <c r="R188" s="830"/>
      <c r="S188" s="833"/>
      <c r="T188" s="827"/>
      <c r="U188" s="830"/>
      <c r="V188" s="830"/>
      <c r="W188" s="830"/>
      <c r="X188" s="830"/>
      <c r="Y188" s="833"/>
      <c r="Z188" s="827"/>
      <c r="AA188" s="830"/>
      <c r="AB188" s="935" t="s">
        <v>29</v>
      </c>
      <c r="AC188" s="343">
        <v>398.5</v>
      </c>
      <c r="AD188" s="307" t="s">
        <v>25</v>
      </c>
      <c r="AE188" s="937">
        <v>2036.17</v>
      </c>
      <c r="AF188" s="827"/>
      <c r="AG188" s="830"/>
      <c r="AH188" s="830"/>
      <c r="AI188" s="830"/>
      <c r="AJ188" s="830"/>
      <c r="AK188" s="833"/>
      <c r="AL188" s="827"/>
      <c r="AM188" s="830"/>
      <c r="AN188" s="830"/>
      <c r="AO188" s="830"/>
      <c r="AP188" s="830"/>
      <c r="AQ188" s="833"/>
      <c r="AR188" s="1228"/>
    </row>
    <row r="189" spans="1:44" ht="15" x14ac:dyDescent="0.2">
      <c r="A189" s="933"/>
      <c r="B189" s="912"/>
      <c r="C189" s="1355"/>
      <c r="D189" s="1249"/>
      <c r="E189" s="1358"/>
      <c r="F189" s="1249"/>
      <c r="G189" s="1352"/>
      <c r="H189" s="933"/>
      <c r="I189" s="935"/>
      <c r="J189" s="830"/>
      <c r="K189" s="830"/>
      <c r="L189" s="830"/>
      <c r="M189" s="833"/>
      <c r="N189" s="827"/>
      <c r="O189" s="830"/>
      <c r="P189" s="830"/>
      <c r="Q189" s="830"/>
      <c r="R189" s="830"/>
      <c r="S189" s="833"/>
      <c r="T189" s="827"/>
      <c r="U189" s="830"/>
      <c r="V189" s="830"/>
      <c r="W189" s="830"/>
      <c r="X189" s="830"/>
      <c r="Y189" s="833"/>
      <c r="Z189" s="827"/>
      <c r="AA189" s="830"/>
      <c r="AB189" s="935"/>
      <c r="AC189" s="313">
        <v>2.7</v>
      </c>
      <c r="AD189" s="307" t="s">
        <v>15</v>
      </c>
      <c r="AE189" s="937"/>
      <c r="AF189" s="827"/>
      <c r="AG189" s="830"/>
      <c r="AH189" s="830"/>
      <c r="AI189" s="830"/>
      <c r="AJ189" s="830"/>
      <c r="AK189" s="833"/>
      <c r="AL189" s="827"/>
      <c r="AM189" s="830"/>
      <c r="AN189" s="830"/>
      <c r="AO189" s="830"/>
      <c r="AP189" s="830"/>
      <c r="AQ189" s="833"/>
      <c r="AR189" s="1228"/>
    </row>
    <row r="190" spans="1:44" ht="30" x14ac:dyDescent="0.2">
      <c r="A190" s="933"/>
      <c r="B190" s="912"/>
      <c r="C190" s="1355"/>
      <c r="D190" s="1249"/>
      <c r="E190" s="1358"/>
      <c r="F190" s="1249"/>
      <c r="G190" s="1352"/>
      <c r="H190" s="933"/>
      <c r="I190" s="935"/>
      <c r="J190" s="830"/>
      <c r="K190" s="830"/>
      <c r="L190" s="830"/>
      <c r="M190" s="833"/>
      <c r="N190" s="827"/>
      <c r="O190" s="830"/>
      <c r="P190" s="830"/>
      <c r="Q190" s="830"/>
      <c r="R190" s="830"/>
      <c r="S190" s="833"/>
      <c r="T190" s="827"/>
      <c r="U190" s="830"/>
      <c r="V190" s="830"/>
      <c r="W190" s="830"/>
      <c r="X190" s="830"/>
      <c r="Y190" s="833"/>
      <c r="Z190" s="827"/>
      <c r="AA190" s="830"/>
      <c r="AB190" s="307" t="s">
        <v>32</v>
      </c>
      <c r="AC190" s="313">
        <v>0</v>
      </c>
      <c r="AD190" s="307" t="s">
        <v>31</v>
      </c>
      <c r="AE190" s="367">
        <v>0</v>
      </c>
      <c r="AF190" s="827"/>
      <c r="AG190" s="830"/>
      <c r="AH190" s="830"/>
      <c r="AI190" s="830"/>
      <c r="AJ190" s="830"/>
      <c r="AK190" s="833"/>
      <c r="AL190" s="827"/>
      <c r="AM190" s="830"/>
      <c r="AN190" s="830"/>
      <c r="AO190" s="830"/>
      <c r="AP190" s="830"/>
      <c r="AQ190" s="833"/>
      <c r="AR190" s="1228"/>
    </row>
    <row r="191" spans="1:44" ht="30" x14ac:dyDescent="0.2">
      <c r="A191" s="933"/>
      <c r="B191" s="912"/>
      <c r="C191" s="1355"/>
      <c r="D191" s="1249"/>
      <c r="E191" s="1358"/>
      <c r="F191" s="1249"/>
      <c r="G191" s="1352"/>
      <c r="H191" s="933"/>
      <c r="I191" s="935"/>
      <c r="J191" s="830"/>
      <c r="K191" s="830"/>
      <c r="L191" s="830"/>
      <c r="M191" s="833"/>
      <c r="N191" s="827"/>
      <c r="O191" s="830"/>
      <c r="P191" s="830"/>
      <c r="Q191" s="830"/>
      <c r="R191" s="830"/>
      <c r="S191" s="833"/>
      <c r="T191" s="827"/>
      <c r="U191" s="830"/>
      <c r="V191" s="830"/>
      <c r="W191" s="830"/>
      <c r="X191" s="830"/>
      <c r="Y191" s="833"/>
      <c r="Z191" s="827"/>
      <c r="AA191" s="830"/>
      <c r="AB191" s="307" t="s">
        <v>344</v>
      </c>
      <c r="AC191" s="313">
        <v>650</v>
      </c>
      <c r="AD191" s="313" t="s">
        <v>34</v>
      </c>
      <c r="AE191" s="367">
        <v>3575</v>
      </c>
      <c r="AF191" s="827"/>
      <c r="AG191" s="830"/>
      <c r="AH191" s="830"/>
      <c r="AI191" s="830"/>
      <c r="AJ191" s="830"/>
      <c r="AK191" s="833"/>
      <c r="AL191" s="827"/>
      <c r="AM191" s="830"/>
      <c r="AN191" s="830"/>
      <c r="AO191" s="830"/>
      <c r="AP191" s="830"/>
      <c r="AQ191" s="833"/>
      <c r="AR191" s="1228"/>
    </row>
    <row r="192" spans="1:44" ht="15" x14ac:dyDescent="0.2">
      <c r="A192" s="933"/>
      <c r="B192" s="912"/>
      <c r="C192" s="1355"/>
      <c r="D192" s="1249"/>
      <c r="E192" s="1358"/>
      <c r="F192" s="1249"/>
      <c r="G192" s="1352"/>
      <c r="H192" s="933"/>
      <c r="I192" s="935"/>
      <c r="J192" s="830"/>
      <c r="K192" s="830"/>
      <c r="L192" s="830"/>
      <c r="M192" s="833"/>
      <c r="N192" s="827"/>
      <c r="O192" s="830"/>
      <c r="P192" s="830"/>
      <c r="Q192" s="830"/>
      <c r="R192" s="830"/>
      <c r="S192" s="833"/>
      <c r="T192" s="827"/>
      <c r="U192" s="830"/>
      <c r="V192" s="830"/>
      <c r="W192" s="830"/>
      <c r="X192" s="830"/>
      <c r="Y192" s="833"/>
      <c r="Z192" s="827"/>
      <c r="AA192" s="830"/>
      <c r="AB192" s="307" t="s">
        <v>35</v>
      </c>
      <c r="AC192" s="313">
        <v>5250</v>
      </c>
      <c r="AD192" s="307" t="s">
        <v>25</v>
      </c>
      <c r="AE192" s="367">
        <v>26250</v>
      </c>
      <c r="AF192" s="827"/>
      <c r="AG192" s="830"/>
      <c r="AH192" s="830"/>
      <c r="AI192" s="830"/>
      <c r="AJ192" s="830"/>
      <c r="AK192" s="833"/>
      <c r="AL192" s="827"/>
      <c r="AM192" s="830"/>
      <c r="AN192" s="830"/>
      <c r="AO192" s="830"/>
      <c r="AP192" s="830"/>
      <c r="AQ192" s="833"/>
      <c r="AR192" s="1228"/>
    </row>
    <row r="193" spans="1:44" ht="15.75" thickBot="1" x14ac:dyDescent="0.25">
      <c r="A193" s="924"/>
      <c r="B193" s="1012"/>
      <c r="C193" s="1485"/>
      <c r="D193" s="1486"/>
      <c r="E193" s="1487"/>
      <c r="F193" s="1486"/>
      <c r="G193" s="1353"/>
      <c r="H193" s="924"/>
      <c r="I193" s="922"/>
      <c r="J193" s="830"/>
      <c r="K193" s="830"/>
      <c r="L193" s="830"/>
      <c r="M193" s="833"/>
      <c r="N193" s="827"/>
      <c r="O193" s="830"/>
      <c r="P193" s="830"/>
      <c r="Q193" s="830"/>
      <c r="R193" s="830"/>
      <c r="S193" s="833"/>
      <c r="T193" s="827"/>
      <c r="U193" s="830"/>
      <c r="V193" s="830"/>
      <c r="W193" s="830"/>
      <c r="X193" s="830"/>
      <c r="Y193" s="833"/>
      <c r="Z193" s="827"/>
      <c r="AA193" s="830"/>
      <c r="AB193" s="310" t="s">
        <v>36</v>
      </c>
      <c r="AC193" s="314">
        <v>0</v>
      </c>
      <c r="AD193" s="314" t="s">
        <v>34</v>
      </c>
      <c r="AE193" s="368">
        <v>0</v>
      </c>
      <c r="AF193" s="827"/>
      <c r="AG193" s="830"/>
      <c r="AH193" s="830"/>
      <c r="AI193" s="830"/>
      <c r="AJ193" s="830"/>
      <c r="AK193" s="833"/>
      <c r="AL193" s="827"/>
      <c r="AM193" s="830"/>
      <c r="AN193" s="830"/>
      <c r="AO193" s="830"/>
      <c r="AP193" s="830"/>
      <c r="AQ193" s="833"/>
      <c r="AR193" s="1228"/>
    </row>
    <row r="194" spans="1:44" ht="15" x14ac:dyDescent="0.2">
      <c r="A194" s="942">
        <v>21</v>
      </c>
      <c r="B194" s="1488" t="s">
        <v>391</v>
      </c>
      <c r="C194" s="1482" t="s">
        <v>392</v>
      </c>
      <c r="D194" s="1248">
        <v>4.5999999999999996</v>
      </c>
      <c r="E194" s="1483">
        <v>24481</v>
      </c>
      <c r="F194" s="1248">
        <v>4.5999999999999996</v>
      </c>
      <c r="G194" s="1484">
        <v>24481</v>
      </c>
      <c r="H194" s="942"/>
      <c r="I194" s="846"/>
      <c r="J194" s="829"/>
      <c r="K194" s="829"/>
      <c r="L194" s="829"/>
      <c r="M194" s="832"/>
      <c r="N194" s="826"/>
      <c r="O194" s="829"/>
      <c r="P194" s="829"/>
      <c r="Q194" s="829"/>
      <c r="R194" s="829"/>
      <c r="S194" s="832"/>
      <c r="T194" s="826"/>
      <c r="U194" s="829"/>
      <c r="V194" s="829"/>
      <c r="W194" s="829"/>
      <c r="X194" s="829"/>
      <c r="Y194" s="832"/>
      <c r="Z194" s="826"/>
      <c r="AA194" s="829"/>
      <c r="AB194" s="829"/>
      <c r="AC194" s="1308"/>
      <c r="AD194" s="829"/>
      <c r="AE194" s="832"/>
      <c r="AF194" s="826" t="s">
        <v>85</v>
      </c>
      <c r="AG194" s="829" t="s">
        <v>393</v>
      </c>
      <c r="AH194" s="846" t="s">
        <v>24</v>
      </c>
      <c r="AI194" s="349">
        <v>4.5999999999999996</v>
      </c>
      <c r="AJ194" s="315" t="s">
        <v>15</v>
      </c>
      <c r="AK194" s="850">
        <v>191820</v>
      </c>
      <c r="AL194" s="826"/>
      <c r="AM194" s="829"/>
      <c r="AN194" s="829"/>
      <c r="AO194" s="829"/>
      <c r="AP194" s="829"/>
      <c r="AQ194" s="832"/>
      <c r="AR194" s="1227"/>
    </row>
    <row r="195" spans="1:44" ht="15" x14ac:dyDescent="0.2">
      <c r="A195" s="933"/>
      <c r="B195" s="1489"/>
      <c r="C195" s="1355"/>
      <c r="D195" s="1249"/>
      <c r="E195" s="1358"/>
      <c r="F195" s="1249"/>
      <c r="G195" s="1352"/>
      <c r="H195" s="933"/>
      <c r="I195" s="935"/>
      <c r="J195" s="830"/>
      <c r="K195" s="830"/>
      <c r="L195" s="830"/>
      <c r="M195" s="833"/>
      <c r="N195" s="827"/>
      <c r="O195" s="830"/>
      <c r="P195" s="830"/>
      <c r="Q195" s="830"/>
      <c r="R195" s="830"/>
      <c r="S195" s="833"/>
      <c r="T195" s="827"/>
      <c r="U195" s="830"/>
      <c r="V195" s="830"/>
      <c r="W195" s="830"/>
      <c r="X195" s="830"/>
      <c r="Y195" s="833"/>
      <c r="Z195" s="827"/>
      <c r="AA195" s="830"/>
      <c r="AB195" s="830"/>
      <c r="AC195" s="830"/>
      <c r="AD195" s="830"/>
      <c r="AE195" s="833"/>
      <c r="AF195" s="827"/>
      <c r="AG195" s="830"/>
      <c r="AH195" s="935"/>
      <c r="AI195" s="313">
        <v>24481</v>
      </c>
      <c r="AJ195" s="307" t="s">
        <v>25</v>
      </c>
      <c r="AK195" s="937"/>
      <c r="AL195" s="827"/>
      <c r="AM195" s="830"/>
      <c r="AN195" s="830"/>
      <c r="AO195" s="830"/>
      <c r="AP195" s="830"/>
      <c r="AQ195" s="833"/>
      <c r="AR195" s="1228"/>
    </row>
    <row r="196" spans="1:44" ht="15" x14ac:dyDescent="0.2">
      <c r="A196" s="933"/>
      <c r="B196" s="1489"/>
      <c r="C196" s="1355"/>
      <c r="D196" s="1249"/>
      <c r="E196" s="1358"/>
      <c r="F196" s="1249"/>
      <c r="G196" s="1352"/>
      <c r="H196" s="933"/>
      <c r="I196" s="935"/>
      <c r="J196" s="830"/>
      <c r="K196" s="830"/>
      <c r="L196" s="830"/>
      <c r="M196" s="833"/>
      <c r="N196" s="827"/>
      <c r="O196" s="830"/>
      <c r="P196" s="830"/>
      <c r="Q196" s="830"/>
      <c r="R196" s="830"/>
      <c r="S196" s="833"/>
      <c r="T196" s="827"/>
      <c r="U196" s="830"/>
      <c r="V196" s="830"/>
      <c r="W196" s="830"/>
      <c r="X196" s="830"/>
      <c r="Y196" s="833"/>
      <c r="Z196" s="827"/>
      <c r="AA196" s="830"/>
      <c r="AB196" s="830"/>
      <c r="AC196" s="830"/>
      <c r="AD196" s="830"/>
      <c r="AE196" s="833"/>
      <c r="AF196" s="827"/>
      <c r="AG196" s="830"/>
      <c r="AH196" s="935" t="s">
        <v>29</v>
      </c>
      <c r="AI196" s="313">
        <v>398.5</v>
      </c>
      <c r="AJ196" s="307" t="s">
        <v>25</v>
      </c>
      <c r="AK196" s="937">
        <v>2036.17</v>
      </c>
      <c r="AL196" s="827"/>
      <c r="AM196" s="830"/>
      <c r="AN196" s="830"/>
      <c r="AO196" s="830"/>
      <c r="AP196" s="830"/>
      <c r="AQ196" s="833"/>
      <c r="AR196" s="1228"/>
    </row>
    <row r="197" spans="1:44" ht="15" x14ac:dyDescent="0.2">
      <c r="A197" s="933"/>
      <c r="B197" s="1489"/>
      <c r="C197" s="1355"/>
      <c r="D197" s="1249"/>
      <c r="E197" s="1358"/>
      <c r="F197" s="1249"/>
      <c r="G197" s="1352"/>
      <c r="H197" s="933"/>
      <c r="I197" s="935"/>
      <c r="J197" s="830"/>
      <c r="K197" s="830"/>
      <c r="L197" s="830"/>
      <c r="M197" s="833"/>
      <c r="N197" s="827"/>
      <c r="O197" s="830"/>
      <c r="P197" s="830"/>
      <c r="Q197" s="830"/>
      <c r="R197" s="830"/>
      <c r="S197" s="833"/>
      <c r="T197" s="827"/>
      <c r="U197" s="830"/>
      <c r="V197" s="830"/>
      <c r="W197" s="830"/>
      <c r="X197" s="830"/>
      <c r="Y197" s="833"/>
      <c r="Z197" s="827"/>
      <c r="AA197" s="830"/>
      <c r="AB197" s="830"/>
      <c r="AC197" s="830"/>
      <c r="AD197" s="830"/>
      <c r="AE197" s="833"/>
      <c r="AF197" s="827"/>
      <c r="AG197" s="830"/>
      <c r="AH197" s="935"/>
      <c r="AI197" s="313">
        <v>2.7</v>
      </c>
      <c r="AJ197" s="307" t="s">
        <v>15</v>
      </c>
      <c r="AK197" s="937"/>
      <c r="AL197" s="827"/>
      <c r="AM197" s="830"/>
      <c r="AN197" s="830"/>
      <c r="AO197" s="830"/>
      <c r="AP197" s="830"/>
      <c r="AQ197" s="833"/>
      <c r="AR197" s="1228"/>
    </row>
    <row r="198" spans="1:44" ht="30" x14ac:dyDescent="0.25">
      <c r="A198" s="933"/>
      <c r="B198" s="1489"/>
      <c r="C198" s="1355"/>
      <c r="D198" s="1249"/>
      <c r="E198" s="1358"/>
      <c r="F198" s="1249"/>
      <c r="G198" s="1352"/>
      <c r="H198" s="933"/>
      <c r="I198" s="935"/>
      <c r="J198" s="830"/>
      <c r="K198" s="830"/>
      <c r="L198" s="830"/>
      <c r="M198" s="833"/>
      <c r="N198" s="827"/>
      <c r="O198" s="830"/>
      <c r="P198" s="830"/>
      <c r="Q198" s="830"/>
      <c r="R198" s="830"/>
      <c r="S198" s="833"/>
      <c r="T198" s="827"/>
      <c r="U198" s="830"/>
      <c r="V198" s="830"/>
      <c r="W198" s="830"/>
      <c r="X198" s="830"/>
      <c r="Y198" s="833"/>
      <c r="Z198" s="827"/>
      <c r="AA198" s="830"/>
      <c r="AB198" s="830"/>
      <c r="AC198" s="830"/>
      <c r="AD198" s="830"/>
      <c r="AE198" s="833"/>
      <c r="AF198" s="827"/>
      <c r="AG198" s="830"/>
      <c r="AH198" s="344" t="s">
        <v>30</v>
      </c>
      <c r="AI198" s="313">
        <v>0</v>
      </c>
      <c r="AJ198" s="307" t="s">
        <v>31</v>
      </c>
      <c r="AK198" s="367">
        <v>0</v>
      </c>
      <c r="AL198" s="827"/>
      <c r="AM198" s="830"/>
      <c r="AN198" s="830"/>
      <c r="AO198" s="830"/>
      <c r="AP198" s="830"/>
      <c r="AQ198" s="833"/>
      <c r="AR198" s="1228"/>
    </row>
    <row r="199" spans="1:44" ht="30" x14ac:dyDescent="0.2">
      <c r="A199" s="933"/>
      <c r="B199" s="1489"/>
      <c r="C199" s="1355"/>
      <c r="D199" s="1249"/>
      <c r="E199" s="1358"/>
      <c r="F199" s="1249"/>
      <c r="G199" s="1352"/>
      <c r="H199" s="933"/>
      <c r="I199" s="935"/>
      <c r="J199" s="830"/>
      <c r="K199" s="830"/>
      <c r="L199" s="830"/>
      <c r="M199" s="833"/>
      <c r="N199" s="827"/>
      <c r="O199" s="830"/>
      <c r="P199" s="830"/>
      <c r="Q199" s="830"/>
      <c r="R199" s="830"/>
      <c r="S199" s="833"/>
      <c r="T199" s="827"/>
      <c r="U199" s="830"/>
      <c r="V199" s="830"/>
      <c r="W199" s="830"/>
      <c r="X199" s="830"/>
      <c r="Y199" s="833"/>
      <c r="Z199" s="827"/>
      <c r="AA199" s="830"/>
      <c r="AB199" s="830"/>
      <c r="AC199" s="830"/>
      <c r="AD199" s="830"/>
      <c r="AE199" s="833"/>
      <c r="AF199" s="827"/>
      <c r="AG199" s="830"/>
      <c r="AH199" s="307" t="s">
        <v>32</v>
      </c>
      <c r="AI199" s="313">
        <v>0</v>
      </c>
      <c r="AJ199" s="307" t="s">
        <v>31</v>
      </c>
      <c r="AK199" s="367">
        <v>0</v>
      </c>
      <c r="AL199" s="827"/>
      <c r="AM199" s="830"/>
      <c r="AN199" s="830"/>
      <c r="AO199" s="830"/>
      <c r="AP199" s="830"/>
      <c r="AQ199" s="833"/>
      <c r="AR199" s="1228"/>
    </row>
    <row r="200" spans="1:44" ht="30" x14ac:dyDescent="0.2">
      <c r="A200" s="933"/>
      <c r="B200" s="1489"/>
      <c r="C200" s="1355"/>
      <c r="D200" s="1249"/>
      <c r="E200" s="1358"/>
      <c r="F200" s="1249"/>
      <c r="G200" s="1352"/>
      <c r="H200" s="933"/>
      <c r="I200" s="935"/>
      <c r="J200" s="830"/>
      <c r="K200" s="830"/>
      <c r="L200" s="830"/>
      <c r="M200" s="833"/>
      <c r="N200" s="827"/>
      <c r="O200" s="830"/>
      <c r="P200" s="830"/>
      <c r="Q200" s="830"/>
      <c r="R200" s="830"/>
      <c r="S200" s="833"/>
      <c r="T200" s="827"/>
      <c r="U200" s="830"/>
      <c r="V200" s="830"/>
      <c r="W200" s="830"/>
      <c r="X200" s="830"/>
      <c r="Y200" s="833"/>
      <c r="Z200" s="827"/>
      <c r="AA200" s="830"/>
      <c r="AB200" s="830"/>
      <c r="AC200" s="830"/>
      <c r="AD200" s="830"/>
      <c r="AE200" s="833"/>
      <c r="AF200" s="827"/>
      <c r="AG200" s="830"/>
      <c r="AH200" s="307" t="s">
        <v>344</v>
      </c>
      <c r="AI200" s="313">
        <v>650</v>
      </c>
      <c r="AJ200" s="307" t="s">
        <v>34</v>
      </c>
      <c r="AK200" s="367">
        <v>3575</v>
      </c>
      <c r="AL200" s="827"/>
      <c r="AM200" s="830"/>
      <c r="AN200" s="830"/>
      <c r="AO200" s="830"/>
      <c r="AP200" s="830"/>
      <c r="AQ200" s="833"/>
      <c r="AR200" s="1228"/>
    </row>
    <row r="201" spans="1:44" ht="15" x14ac:dyDescent="0.2">
      <c r="A201" s="933"/>
      <c r="B201" s="1489"/>
      <c r="C201" s="1355"/>
      <c r="D201" s="1249"/>
      <c r="E201" s="1358"/>
      <c r="F201" s="1249"/>
      <c r="G201" s="1352"/>
      <c r="H201" s="933"/>
      <c r="I201" s="935"/>
      <c r="J201" s="830"/>
      <c r="K201" s="830"/>
      <c r="L201" s="830"/>
      <c r="M201" s="833"/>
      <c r="N201" s="827"/>
      <c r="O201" s="830"/>
      <c r="P201" s="830"/>
      <c r="Q201" s="830"/>
      <c r="R201" s="830"/>
      <c r="S201" s="833"/>
      <c r="T201" s="827"/>
      <c r="U201" s="830"/>
      <c r="V201" s="830"/>
      <c r="W201" s="830"/>
      <c r="X201" s="830"/>
      <c r="Y201" s="833"/>
      <c r="Z201" s="827"/>
      <c r="AA201" s="830"/>
      <c r="AB201" s="830"/>
      <c r="AC201" s="830"/>
      <c r="AD201" s="830"/>
      <c r="AE201" s="833"/>
      <c r="AF201" s="827"/>
      <c r="AG201" s="830"/>
      <c r="AH201" s="307" t="s">
        <v>35</v>
      </c>
      <c r="AI201" s="313">
        <v>5250</v>
      </c>
      <c r="AJ201" s="307" t="s">
        <v>25</v>
      </c>
      <c r="AK201" s="367">
        <v>26250</v>
      </c>
      <c r="AL201" s="827"/>
      <c r="AM201" s="830"/>
      <c r="AN201" s="830"/>
      <c r="AO201" s="830"/>
      <c r="AP201" s="830"/>
      <c r="AQ201" s="833"/>
      <c r="AR201" s="1228"/>
    </row>
    <row r="202" spans="1:44" ht="15.75" thickBot="1" x14ac:dyDescent="0.25">
      <c r="A202" s="934"/>
      <c r="B202" s="1490"/>
      <c r="C202" s="1356"/>
      <c r="D202" s="1250"/>
      <c r="E202" s="1359"/>
      <c r="F202" s="1250"/>
      <c r="G202" s="1468"/>
      <c r="H202" s="934"/>
      <c r="I202" s="847"/>
      <c r="J202" s="831"/>
      <c r="K202" s="831"/>
      <c r="L202" s="831"/>
      <c r="M202" s="834"/>
      <c r="N202" s="828"/>
      <c r="O202" s="831"/>
      <c r="P202" s="831"/>
      <c r="Q202" s="831"/>
      <c r="R202" s="831"/>
      <c r="S202" s="834"/>
      <c r="T202" s="828"/>
      <c r="U202" s="831"/>
      <c r="V202" s="831"/>
      <c r="W202" s="831"/>
      <c r="X202" s="831"/>
      <c r="Y202" s="834"/>
      <c r="Z202" s="828"/>
      <c r="AA202" s="831"/>
      <c r="AB202" s="831"/>
      <c r="AC202" s="831"/>
      <c r="AD202" s="831"/>
      <c r="AE202" s="834"/>
      <c r="AF202" s="828"/>
      <c r="AG202" s="831"/>
      <c r="AH202" s="311" t="s">
        <v>36</v>
      </c>
      <c r="AI202" s="317">
        <v>0</v>
      </c>
      <c r="AJ202" s="311" t="s">
        <v>34</v>
      </c>
      <c r="AK202" s="346">
        <v>0</v>
      </c>
      <c r="AL202" s="828"/>
      <c r="AM202" s="831"/>
      <c r="AN202" s="831"/>
      <c r="AO202" s="831"/>
      <c r="AP202" s="831"/>
      <c r="AQ202" s="834"/>
      <c r="AR202" s="939"/>
    </row>
    <row r="203" spans="1:44" ht="15" x14ac:dyDescent="0.2">
      <c r="A203" s="1197">
        <v>22</v>
      </c>
      <c r="B203" s="911" t="s">
        <v>394</v>
      </c>
      <c r="C203" s="1354" t="s">
        <v>395</v>
      </c>
      <c r="D203" s="1251">
        <v>3.3</v>
      </c>
      <c r="E203" s="1357">
        <v>29700</v>
      </c>
      <c r="F203" s="1251">
        <v>3.3</v>
      </c>
      <c r="G203" s="1351">
        <v>29700</v>
      </c>
      <c r="H203" s="1194"/>
      <c r="I203" s="943"/>
      <c r="J203" s="830"/>
      <c r="K203" s="830"/>
      <c r="L203" s="830"/>
      <c r="M203" s="833"/>
      <c r="N203" s="827"/>
      <c r="O203" s="830"/>
      <c r="P203" s="830"/>
      <c r="Q203" s="830"/>
      <c r="R203" s="830"/>
      <c r="S203" s="833"/>
      <c r="T203" s="827"/>
      <c r="U203" s="830"/>
      <c r="V203" s="830"/>
      <c r="W203" s="830"/>
      <c r="X203" s="830"/>
      <c r="Y203" s="833"/>
      <c r="Z203" s="827"/>
      <c r="AA203" s="830"/>
      <c r="AB203" s="830"/>
      <c r="AC203" s="830"/>
      <c r="AD203" s="830"/>
      <c r="AE203" s="833"/>
      <c r="AF203" s="827" t="s">
        <v>85</v>
      </c>
      <c r="AG203" s="830" t="s">
        <v>396</v>
      </c>
      <c r="AH203" s="943" t="s">
        <v>24</v>
      </c>
      <c r="AI203" s="316">
        <v>3.3</v>
      </c>
      <c r="AJ203" s="306" t="s">
        <v>15</v>
      </c>
      <c r="AK203" s="919">
        <v>137610</v>
      </c>
      <c r="AL203" s="827"/>
      <c r="AM203" s="830"/>
      <c r="AN203" s="830"/>
      <c r="AO203" s="830"/>
      <c r="AP203" s="830"/>
      <c r="AQ203" s="833"/>
      <c r="AR203" s="1228"/>
    </row>
    <row r="204" spans="1:44" ht="15" x14ac:dyDescent="0.2">
      <c r="A204" s="1030"/>
      <c r="B204" s="912"/>
      <c r="C204" s="1355"/>
      <c r="D204" s="1249"/>
      <c r="E204" s="1358"/>
      <c r="F204" s="1249"/>
      <c r="G204" s="1352"/>
      <c r="H204" s="933"/>
      <c r="I204" s="935"/>
      <c r="J204" s="830"/>
      <c r="K204" s="830"/>
      <c r="L204" s="830"/>
      <c r="M204" s="833"/>
      <c r="N204" s="827"/>
      <c r="O204" s="830"/>
      <c r="P204" s="830"/>
      <c r="Q204" s="830"/>
      <c r="R204" s="830"/>
      <c r="S204" s="833"/>
      <c r="T204" s="827"/>
      <c r="U204" s="830"/>
      <c r="V204" s="830"/>
      <c r="W204" s="830"/>
      <c r="X204" s="830"/>
      <c r="Y204" s="833"/>
      <c r="Z204" s="827"/>
      <c r="AA204" s="830"/>
      <c r="AB204" s="830"/>
      <c r="AC204" s="830"/>
      <c r="AD204" s="830"/>
      <c r="AE204" s="833"/>
      <c r="AF204" s="827"/>
      <c r="AG204" s="830"/>
      <c r="AH204" s="935"/>
      <c r="AI204" s="313">
        <v>29700</v>
      </c>
      <c r="AJ204" s="307" t="s">
        <v>25</v>
      </c>
      <c r="AK204" s="937"/>
      <c r="AL204" s="827"/>
      <c r="AM204" s="830"/>
      <c r="AN204" s="830"/>
      <c r="AO204" s="830"/>
      <c r="AP204" s="830"/>
      <c r="AQ204" s="833"/>
      <c r="AR204" s="1228"/>
    </row>
    <row r="205" spans="1:44" ht="15" x14ac:dyDescent="0.2">
      <c r="A205" s="1030"/>
      <c r="B205" s="912"/>
      <c r="C205" s="1355"/>
      <c r="D205" s="1249"/>
      <c r="E205" s="1358"/>
      <c r="F205" s="1249"/>
      <c r="G205" s="1352"/>
      <c r="H205" s="933"/>
      <c r="I205" s="935"/>
      <c r="J205" s="830"/>
      <c r="K205" s="830"/>
      <c r="L205" s="830"/>
      <c r="M205" s="833"/>
      <c r="N205" s="827"/>
      <c r="O205" s="830"/>
      <c r="P205" s="830"/>
      <c r="Q205" s="830"/>
      <c r="R205" s="830"/>
      <c r="S205" s="833"/>
      <c r="T205" s="827"/>
      <c r="U205" s="830"/>
      <c r="V205" s="830"/>
      <c r="W205" s="830"/>
      <c r="X205" s="830"/>
      <c r="Y205" s="833"/>
      <c r="Z205" s="827"/>
      <c r="AA205" s="830"/>
      <c r="AB205" s="830"/>
      <c r="AC205" s="830"/>
      <c r="AD205" s="830"/>
      <c r="AE205" s="833"/>
      <c r="AF205" s="827"/>
      <c r="AG205" s="830"/>
      <c r="AH205" s="935" t="s">
        <v>29</v>
      </c>
      <c r="AI205" s="313">
        <v>202</v>
      </c>
      <c r="AJ205" s="307" t="s">
        <v>25</v>
      </c>
      <c r="AK205" s="937">
        <v>1044.4761599999999</v>
      </c>
      <c r="AL205" s="827"/>
      <c r="AM205" s="830"/>
      <c r="AN205" s="830"/>
      <c r="AO205" s="830"/>
      <c r="AP205" s="830"/>
      <c r="AQ205" s="833"/>
      <c r="AR205" s="1228"/>
    </row>
    <row r="206" spans="1:44" ht="15" x14ac:dyDescent="0.2">
      <c r="A206" s="1030"/>
      <c r="B206" s="912"/>
      <c r="C206" s="1355"/>
      <c r="D206" s="1249"/>
      <c r="E206" s="1358"/>
      <c r="F206" s="1249"/>
      <c r="G206" s="1352"/>
      <c r="H206" s="933"/>
      <c r="I206" s="935"/>
      <c r="J206" s="830"/>
      <c r="K206" s="830"/>
      <c r="L206" s="830"/>
      <c r="M206" s="833"/>
      <c r="N206" s="827"/>
      <c r="O206" s="830"/>
      <c r="P206" s="830"/>
      <c r="Q206" s="830"/>
      <c r="R206" s="830"/>
      <c r="S206" s="833"/>
      <c r="T206" s="827"/>
      <c r="U206" s="830"/>
      <c r="V206" s="830"/>
      <c r="W206" s="830"/>
      <c r="X206" s="830"/>
      <c r="Y206" s="833"/>
      <c r="Z206" s="827"/>
      <c r="AA206" s="830"/>
      <c r="AB206" s="830"/>
      <c r="AC206" s="830"/>
      <c r="AD206" s="830"/>
      <c r="AE206" s="833"/>
      <c r="AF206" s="827"/>
      <c r="AG206" s="830"/>
      <c r="AH206" s="935"/>
      <c r="AI206" s="313">
        <v>3.8</v>
      </c>
      <c r="AJ206" s="307" t="s">
        <v>15</v>
      </c>
      <c r="AK206" s="937"/>
      <c r="AL206" s="827"/>
      <c r="AM206" s="830"/>
      <c r="AN206" s="830"/>
      <c r="AO206" s="830"/>
      <c r="AP206" s="830"/>
      <c r="AQ206" s="833"/>
      <c r="AR206" s="1228"/>
    </row>
    <row r="207" spans="1:44" ht="30" x14ac:dyDescent="0.25">
      <c r="A207" s="1030"/>
      <c r="B207" s="912"/>
      <c r="C207" s="1355"/>
      <c r="D207" s="1249"/>
      <c r="E207" s="1358"/>
      <c r="F207" s="1249"/>
      <c r="G207" s="1352"/>
      <c r="H207" s="933"/>
      <c r="I207" s="935"/>
      <c r="J207" s="830"/>
      <c r="K207" s="830"/>
      <c r="L207" s="830"/>
      <c r="M207" s="833"/>
      <c r="N207" s="827"/>
      <c r="O207" s="830"/>
      <c r="P207" s="830"/>
      <c r="Q207" s="830"/>
      <c r="R207" s="830"/>
      <c r="S207" s="833"/>
      <c r="T207" s="827"/>
      <c r="U207" s="830"/>
      <c r="V207" s="830"/>
      <c r="W207" s="830"/>
      <c r="X207" s="830"/>
      <c r="Y207" s="833"/>
      <c r="Z207" s="827"/>
      <c r="AA207" s="830"/>
      <c r="AB207" s="830"/>
      <c r="AC207" s="830"/>
      <c r="AD207" s="830"/>
      <c r="AE207" s="833"/>
      <c r="AF207" s="827"/>
      <c r="AG207" s="830"/>
      <c r="AH207" s="344" t="s">
        <v>30</v>
      </c>
      <c r="AI207" s="313">
        <v>0</v>
      </c>
      <c r="AJ207" s="307" t="s">
        <v>31</v>
      </c>
      <c r="AK207" s="367">
        <v>0</v>
      </c>
      <c r="AL207" s="827"/>
      <c r="AM207" s="830"/>
      <c r="AN207" s="830"/>
      <c r="AO207" s="830"/>
      <c r="AP207" s="830"/>
      <c r="AQ207" s="833"/>
      <c r="AR207" s="1228"/>
    </row>
    <row r="208" spans="1:44" ht="30" x14ac:dyDescent="0.2">
      <c r="A208" s="1030"/>
      <c r="B208" s="912"/>
      <c r="C208" s="1355"/>
      <c r="D208" s="1249"/>
      <c r="E208" s="1358"/>
      <c r="F208" s="1249"/>
      <c r="G208" s="1352"/>
      <c r="H208" s="933"/>
      <c r="I208" s="935"/>
      <c r="J208" s="830"/>
      <c r="K208" s="830"/>
      <c r="L208" s="830"/>
      <c r="M208" s="833"/>
      <c r="N208" s="827"/>
      <c r="O208" s="830"/>
      <c r="P208" s="830"/>
      <c r="Q208" s="830"/>
      <c r="R208" s="830"/>
      <c r="S208" s="833"/>
      <c r="T208" s="827"/>
      <c r="U208" s="830"/>
      <c r="V208" s="830"/>
      <c r="W208" s="830"/>
      <c r="X208" s="830"/>
      <c r="Y208" s="833"/>
      <c r="Z208" s="827"/>
      <c r="AA208" s="830"/>
      <c r="AB208" s="830"/>
      <c r="AC208" s="830"/>
      <c r="AD208" s="830"/>
      <c r="AE208" s="833"/>
      <c r="AF208" s="827"/>
      <c r="AG208" s="830"/>
      <c r="AH208" s="307" t="s">
        <v>32</v>
      </c>
      <c r="AI208" s="313">
        <v>11</v>
      </c>
      <c r="AJ208" s="307" t="s">
        <v>31</v>
      </c>
      <c r="AK208" s="367">
        <v>126.70284000000001</v>
      </c>
      <c r="AL208" s="827"/>
      <c r="AM208" s="830"/>
      <c r="AN208" s="830"/>
      <c r="AO208" s="830"/>
      <c r="AP208" s="830"/>
      <c r="AQ208" s="833"/>
      <c r="AR208" s="1228"/>
    </row>
    <row r="209" spans="1:44" ht="30" x14ac:dyDescent="0.2">
      <c r="A209" s="1030"/>
      <c r="B209" s="912"/>
      <c r="C209" s="1355"/>
      <c r="D209" s="1249"/>
      <c r="E209" s="1358"/>
      <c r="F209" s="1249"/>
      <c r="G209" s="1352"/>
      <c r="H209" s="933"/>
      <c r="I209" s="935"/>
      <c r="J209" s="830"/>
      <c r="K209" s="830"/>
      <c r="L209" s="830"/>
      <c r="M209" s="833"/>
      <c r="N209" s="827"/>
      <c r="O209" s="830"/>
      <c r="P209" s="830"/>
      <c r="Q209" s="830"/>
      <c r="R209" s="830"/>
      <c r="S209" s="833"/>
      <c r="T209" s="827"/>
      <c r="U209" s="830"/>
      <c r="V209" s="830"/>
      <c r="W209" s="830"/>
      <c r="X209" s="830"/>
      <c r="Y209" s="833"/>
      <c r="Z209" s="827"/>
      <c r="AA209" s="830"/>
      <c r="AB209" s="830"/>
      <c r="AC209" s="830"/>
      <c r="AD209" s="830"/>
      <c r="AE209" s="833"/>
      <c r="AF209" s="827"/>
      <c r="AG209" s="830"/>
      <c r="AH209" s="307" t="s">
        <v>344</v>
      </c>
      <c r="AI209" s="313">
        <v>140</v>
      </c>
      <c r="AJ209" s="307" t="s">
        <v>34</v>
      </c>
      <c r="AK209" s="367">
        <v>770</v>
      </c>
      <c r="AL209" s="827"/>
      <c r="AM209" s="830"/>
      <c r="AN209" s="830"/>
      <c r="AO209" s="830"/>
      <c r="AP209" s="830"/>
      <c r="AQ209" s="833"/>
      <c r="AR209" s="1228"/>
    </row>
    <row r="210" spans="1:44" ht="15" x14ac:dyDescent="0.2">
      <c r="A210" s="1030"/>
      <c r="B210" s="912"/>
      <c r="C210" s="1355"/>
      <c r="D210" s="1249"/>
      <c r="E210" s="1358"/>
      <c r="F210" s="1249"/>
      <c r="G210" s="1352"/>
      <c r="H210" s="933"/>
      <c r="I210" s="935"/>
      <c r="J210" s="830"/>
      <c r="K210" s="830"/>
      <c r="L210" s="830"/>
      <c r="M210" s="833"/>
      <c r="N210" s="827"/>
      <c r="O210" s="830"/>
      <c r="P210" s="830"/>
      <c r="Q210" s="830"/>
      <c r="R210" s="830"/>
      <c r="S210" s="833"/>
      <c r="T210" s="827"/>
      <c r="U210" s="830"/>
      <c r="V210" s="830"/>
      <c r="W210" s="830"/>
      <c r="X210" s="830"/>
      <c r="Y210" s="833"/>
      <c r="Z210" s="827"/>
      <c r="AA210" s="830"/>
      <c r="AB210" s="830"/>
      <c r="AC210" s="830"/>
      <c r="AD210" s="830"/>
      <c r="AE210" s="833"/>
      <c r="AF210" s="827"/>
      <c r="AG210" s="830"/>
      <c r="AH210" s="307" t="s">
        <v>35</v>
      </c>
      <c r="AI210" s="313">
        <v>1850</v>
      </c>
      <c r="AJ210" s="307" t="s">
        <v>25</v>
      </c>
      <c r="AK210" s="367">
        <v>9250</v>
      </c>
      <c r="AL210" s="827"/>
      <c r="AM210" s="830"/>
      <c r="AN210" s="830"/>
      <c r="AO210" s="830"/>
      <c r="AP210" s="830"/>
      <c r="AQ210" s="833"/>
      <c r="AR210" s="1228"/>
    </row>
    <row r="211" spans="1:44" ht="15.75" thickBot="1" x14ac:dyDescent="0.25">
      <c r="A211" s="815"/>
      <c r="B211" s="817"/>
      <c r="C211" s="1356"/>
      <c r="D211" s="1250"/>
      <c r="E211" s="1359"/>
      <c r="F211" s="1250"/>
      <c r="G211" s="1468"/>
      <c r="H211" s="934"/>
      <c r="I211" s="847"/>
      <c r="J211" s="831"/>
      <c r="K211" s="831"/>
      <c r="L211" s="831"/>
      <c r="M211" s="834"/>
      <c r="N211" s="828"/>
      <c r="O211" s="831"/>
      <c r="P211" s="831"/>
      <c r="Q211" s="831"/>
      <c r="R211" s="831"/>
      <c r="S211" s="834"/>
      <c r="T211" s="828"/>
      <c r="U211" s="831"/>
      <c r="V211" s="831"/>
      <c r="W211" s="831"/>
      <c r="X211" s="831"/>
      <c r="Y211" s="834"/>
      <c r="Z211" s="828"/>
      <c r="AA211" s="831"/>
      <c r="AB211" s="831"/>
      <c r="AC211" s="831"/>
      <c r="AD211" s="831"/>
      <c r="AE211" s="834"/>
      <c r="AF211" s="828"/>
      <c r="AG211" s="831"/>
      <c r="AH211" s="311" t="s">
        <v>36</v>
      </c>
      <c r="AI211" s="317">
        <v>0</v>
      </c>
      <c r="AJ211" s="311" t="s">
        <v>34</v>
      </c>
      <c r="AK211" s="346">
        <v>0</v>
      </c>
      <c r="AL211" s="828"/>
      <c r="AM211" s="831"/>
      <c r="AN211" s="831"/>
      <c r="AO211" s="831"/>
      <c r="AP211" s="831"/>
      <c r="AQ211" s="834"/>
      <c r="AR211" s="939"/>
    </row>
    <row r="212" spans="1:44" ht="15" x14ac:dyDescent="0.2">
      <c r="A212" s="942">
        <v>23</v>
      </c>
      <c r="B212" s="816" t="s">
        <v>366</v>
      </c>
      <c r="C212" s="1494" t="s">
        <v>367</v>
      </c>
      <c r="D212" s="1497">
        <v>0.43</v>
      </c>
      <c r="E212" s="1483">
        <v>3010</v>
      </c>
      <c r="F212" s="1500">
        <v>0.43</v>
      </c>
      <c r="G212" s="1484">
        <v>3010</v>
      </c>
      <c r="H212" s="942"/>
      <c r="I212" s="846"/>
      <c r="J212" s="829"/>
      <c r="K212" s="829"/>
      <c r="L212" s="829"/>
      <c r="M212" s="832"/>
      <c r="N212" s="826"/>
      <c r="O212" s="829"/>
      <c r="P212" s="829"/>
      <c r="Q212" s="829"/>
      <c r="R212" s="829"/>
      <c r="S212" s="832"/>
      <c r="T212" s="826"/>
      <c r="U212" s="829"/>
      <c r="V212" s="829"/>
      <c r="W212" s="829"/>
      <c r="X212" s="829"/>
      <c r="Y212" s="832"/>
      <c r="Z212" s="826"/>
      <c r="AA212" s="829"/>
      <c r="AB212" s="829"/>
      <c r="AC212" s="829"/>
      <c r="AD212" s="829"/>
      <c r="AE212" s="832"/>
      <c r="AF212" s="826"/>
      <c r="AG212" s="829"/>
      <c r="AH212" s="829"/>
      <c r="AI212" s="876"/>
      <c r="AJ212" s="829"/>
      <c r="AK212" s="832"/>
      <c r="AL212" s="826" t="s">
        <v>85</v>
      </c>
      <c r="AM212" s="829" t="s">
        <v>368</v>
      </c>
      <c r="AN212" s="829" t="s">
        <v>24</v>
      </c>
      <c r="AO212" s="347">
        <v>0.43</v>
      </c>
      <c r="AP212" s="315" t="s">
        <v>15</v>
      </c>
      <c r="AQ212" s="862">
        <v>12457.1</v>
      </c>
      <c r="AR212" s="1227"/>
    </row>
    <row r="213" spans="1:44" ht="15" x14ac:dyDescent="0.2">
      <c r="A213" s="933"/>
      <c r="B213" s="912"/>
      <c r="C213" s="1495"/>
      <c r="D213" s="1498"/>
      <c r="E213" s="1358"/>
      <c r="F213" s="1501"/>
      <c r="G213" s="1352"/>
      <c r="H213" s="933"/>
      <c r="I213" s="935"/>
      <c r="J213" s="830"/>
      <c r="K213" s="830"/>
      <c r="L213" s="830"/>
      <c r="M213" s="833"/>
      <c r="N213" s="827"/>
      <c r="O213" s="830"/>
      <c r="P213" s="830"/>
      <c r="Q213" s="830"/>
      <c r="R213" s="830"/>
      <c r="S213" s="833"/>
      <c r="T213" s="827"/>
      <c r="U213" s="830"/>
      <c r="V213" s="830"/>
      <c r="W213" s="830"/>
      <c r="X213" s="830"/>
      <c r="Y213" s="833"/>
      <c r="Z213" s="827"/>
      <c r="AA213" s="830"/>
      <c r="AB213" s="830"/>
      <c r="AC213" s="830"/>
      <c r="AD213" s="830"/>
      <c r="AE213" s="833"/>
      <c r="AF213" s="827"/>
      <c r="AG213" s="830"/>
      <c r="AH213" s="830"/>
      <c r="AI213" s="830"/>
      <c r="AJ213" s="830"/>
      <c r="AK213" s="833"/>
      <c r="AL213" s="827"/>
      <c r="AM213" s="830"/>
      <c r="AN213" s="943"/>
      <c r="AO213" s="313">
        <v>3010</v>
      </c>
      <c r="AP213" s="307" t="s">
        <v>25</v>
      </c>
      <c r="AQ213" s="919"/>
      <c r="AR213" s="1228"/>
    </row>
    <row r="214" spans="1:44" ht="15" x14ac:dyDescent="0.2">
      <c r="A214" s="933"/>
      <c r="B214" s="912"/>
      <c r="C214" s="1495"/>
      <c r="D214" s="1498"/>
      <c r="E214" s="1358"/>
      <c r="F214" s="1501"/>
      <c r="G214" s="1352"/>
      <c r="H214" s="933"/>
      <c r="I214" s="935"/>
      <c r="J214" s="830"/>
      <c r="K214" s="830"/>
      <c r="L214" s="830"/>
      <c r="M214" s="833"/>
      <c r="N214" s="827"/>
      <c r="O214" s="830"/>
      <c r="P214" s="830"/>
      <c r="Q214" s="830"/>
      <c r="R214" s="830"/>
      <c r="S214" s="833"/>
      <c r="T214" s="827"/>
      <c r="U214" s="830"/>
      <c r="V214" s="830"/>
      <c r="W214" s="830"/>
      <c r="X214" s="830"/>
      <c r="Y214" s="833"/>
      <c r="Z214" s="827"/>
      <c r="AA214" s="830"/>
      <c r="AB214" s="830"/>
      <c r="AC214" s="830"/>
      <c r="AD214" s="830"/>
      <c r="AE214" s="833"/>
      <c r="AF214" s="827"/>
      <c r="AG214" s="830"/>
      <c r="AH214" s="830"/>
      <c r="AI214" s="830"/>
      <c r="AJ214" s="830"/>
      <c r="AK214" s="833"/>
      <c r="AL214" s="827"/>
      <c r="AM214" s="830"/>
      <c r="AN214" s="922" t="s">
        <v>29</v>
      </c>
      <c r="AO214" s="343">
        <v>30</v>
      </c>
      <c r="AP214" s="307" t="s">
        <v>25</v>
      </c>
      <c r="AQ214" s="923">
        <v>153.78</v>
      </c>
      <c r="AR214" s="1228"/>
    </row>
    <row r="215" spans="1:44" ht="15" x14ac:dyDescent="0.2">
      <c r="A215" s="933"/>
      <c r="B215" s="912"/>
      <c r="C215" s="1495"/>
      <c r="D215" s="1498"/>
      <c r="E215" s="1358"/>
      <c r="F215" s="1501"/>
      <c r="G215" s="1352"/>
      <c r="H215" s="933"/>
      <c r="I215" s="935"/>
      <c r="J215" s="830"/>
      <c r="K215" s="830"/>
      <c r="L215" s="830"/>
      <c r="M215" s="833"/>
      <c r="N215" s="827"/>
      <c r="O215" s="830"/>
      <c r="P215" s="830"/>
      <c r="Q215" s="830"/>
      <c r="R215" s="830"/>
      <c r="S215" s="833"/>
      <c r="T215" s="827"/>
      <c r="U215" s="830"/>
      <c r="V215" s="830"/>
      <c r="W215" s="830"/>
      <c r="X215" s="830"/>
      <c r="Y215" s="833"/>
      <c r="Z215" s="827"/>
      <c r="AA215" s="830"/>
      <c r="AB215" s="830"/>
      <c r="AC215" s="830"/>
      <c r="AD215" s="830"/>
      <c r="AE215" s="833"/>
      <c r="AF215" s="827"/>
      <c r="AG215" s="830"/>
      <c r="AH215" s="830"/>
      <c r="AI215" s="830"/>
      <c r="AJ215" s="830"/>
      <c r="AK215" s="833"/>
      <c r="AL215" s="827"/>
      <c r="AM215" s="830"/>
      <c r="AN215" s="943"/>
      <c r="AO215" s="313">
        <v>0.32500000000000001</v>
      </c>
      <c r="AP215" s="307" t="s">
        <v>15</v>
      </c>
      <c r="AQ215" s="919"/>
      <c r="AR215" s="1228"/>
    </row>
    <row r="216" spans="1:44" ht="30" x14ac:dyDescent="0.2">
      <c r="A216" s="933"/>
      <c r="B216" s="912"/>
      <c r="C216" s="1495"/>
      <c r="D216" s="1498"/>
      <c r="E216" s="1358"/>
      <c r="F216" s="1501"/>
      <c r="G216" s="1352"/>
      <c r="H216" s="933"/>
      <c r="I216" s="935"/>
      <c r="J216" s="830"/>
      <c r="K216" s="830"/>
      <c r="L216" s="830"/>
      <c r="M216" s="833"/>
      <c r="N216" s="827"/>
      <c r="O216" s="830"/>
      <c r="P216" s="830"/>
      <c r="Q216" s="830"/>
      <c r="R216" s="830"/>
      <c r="S216" s="833"/>
      <c r="T216" s="827"/>
      <c r="U216" s="830"/>
      <c r="V216" s="830"/>
      <c r="W216" s="830"/>
      <c r="X216" s="830"/>
      <c r="Y216" s="833"/>
      <c r="Z216" s="827"/>
      <c r="AA216" s="830"/>
      <c r="AB216" s="830"/>
      <c r="AC216" s="830"/>
      <c r="AD216" s="830"/>
      <c r="AE216" s="833"/>
      <c r="AF216" s="827"/>
      <c r="AG216" s="830"/>
      <c r="AH216" s="830"/>
      <c r="AI216" s="830"/>
      <c r="AJ216" s="830"/>
      <c r="AK216" s="833"/>
      <c r="AL216" s="827"/>
      <c r="AM216" s="830"/>
      <c r="AN216" s="307" t="s">
        <v>32</v>
      </c>
      <c r="AO216" s="313">
        <v>50</v>
      </c>
      <c r="AP216" s="307" t="s">
        <v>31</v>
      </c>
      <c r="AQ216" s="367">
        <v>575.91999999999996</v>
      </c>
      <c r="AR216" s="1228"/>
    </row>
    <row r="217" spans="1:44" ht="30" x14ac:dyDescent="0.2">
      <c r="A217" s="933"/>
      <c r="B217" s="912"/>
      <c r="C217" s="1495"/>
      <c r="D217" s="1498"/>
      <c r="E217" s="1358"/>
      <c r="F217" s="1501"/>
      <c r="G217" s="1352"/>
      <c r="H217" s="933"/>
      <c r="I217" s="935"/>
      <c r="J217" s="830"/>
      <c r="K217" s="830"/>
      <c r="L217" s="830"/>
      <c r="M217" s="833"/>
      <c r="N217" s="827"/>
      <c r="O217" s="830"/>
      <c r="P217" s="830"/>
      <c r="Q217" s="830"/>
      <c r="R217" s="830"/>
      <c r="S217" s="833"/>
      <c r="T217" s="827"/>
      <c r="U217" s="830"/>
      <c r="V217" s="830"/>
      <c r="W217" s="830"/>
      <c r="X217" s="830"/>
      <c r="Y217" s="833"/>
      <c r="Z217" s="827"/>
      <c r="AA217" s="830"/>
      <c r="AB217" s="830"/>
      <c r="AC217" s="830"/>
      <c r="AD217" s="830"/>
      <c r="AE217" s="833"/>
      <c r="AF217" s="827"/>
      <c r="AG217" s="830"/>
      <c r="AH217" s="830"/>
      <c r="AI217" s="830"/>
      <c r="AJ217" s="830"/>
      <c r="AK217" s="833"/>
      <c r="AL217" s="827"/>
      <c r="AM217" s="830"/>
      <c r="AN217" s="307" t="s">
        <v>344</v>
      </c>
      <c r="AO217" s="313">
        <v>0</v>
      </c>
      <c r="AP217" s="313" t="s">
        <v>34</v>
      </c>
      <c r="AQ217" s="367">
        <v>0</v>
      </c>
      <c r="AR217" s="1228"/>
    </row>
    <row r="218" spans="1:44" ht="15" x14ac:dyDescent="0.2">
      <c r="A218" s="933"/>
      <c r="B218" s="912"/>
      <c r="C218" s="1495"/>
      <c r="D218" s="1498"/>
      <c r="E218" s="1358"/>
      <c r="F218" s="1501"/>
      <c r="G218" s="1352"/>
      <c r="H218" s="933"/>
      <c r="I218" s="935"/>
      <c r="J218" s="830"/>
      <c r="K218" s="830"/>
      <c r="L218" s="830"/>
      <c r="M218" s="833"/>
      <c r="N218" s="827"/>
      <c r="O218" s="830"/>
      <c r="P218" s="830"/>
      <c r="Q218" s="830"/>
      <c r="R218" s="830"/>
      <c r="S218" s="833"/>
      <c r="T218" s="827"/>
      <c r="U218" s="830"/>
      <c r="V218" s="830"/>
      <c r="W218" s="830"/>
      <c r="X218" s="830"/>
      <c r="Y218" s="833"/>
      <c r="Z218" s="827"/>
      <c r="AA218" s="830"/>
      <c r="AB218" s="830"/>
      <c r="AC218" s="830"/>
      <c r="AD218" s="830"/>
      <c r="AE218" s="833"/>
      <c r="AF218" s="827"/>
      <c r="AG218" s="830"/>
      <c r="AH218" s="830"/>
      <c r="AI218" s="830"/>
      <c r="AJ218" s="830"/>
      <c r="AK218" s="833"/>
      <c r="AL218" s="827"/>
      <c r="AM218" s="830"/>
      <c r="AN218" s="307" t="s">
        <v>35</v>
      </c>
      <c r="AO218" s="313">
        <v>875</v>
      </c>
      <c r="AP218" s="307" t="s">
        <v>25</v>
      </c>
      <c r="AQ218" s="367">
        <v>4375</v>
      </c>
      <c r="AR218" s="1228"/>
    </row>
    <row r="219" spans="1:44" ht="15.75" thickBot="1" x14ac:dyDescent="0.25">
      <c r="A219" s="924"/>
      <c r="B219" s="1012"/>
      <c r="C219" s="1511"/>
      <c r="D219" s="1507"/>
      <c r="E219" s="1487"/>
      <c r="F219" s="1506"/>
      <c r="G219" s="1353"/>
      <c r="H219" s="924"/>
      <c r="I219" s="922"/>
      <c r="J219" s="830"/>
      <c r="K219" s="830"/>
      <c r="L219" s="830"/>
      <c r="M219" s="833"/>
      <c r="N219" s="827"/>
      <c r="O219" s="830"/>
      <c r="P219" s="830"/>
      <c r="Q219" s="830"/>
      <c r="R219" s="830"/>
      <c r="S219" s="833"/>
      <c r="T219" s="827"/>
      <c r="U219" s="830"/>
      <c r="V219" s="830"/>
      <c r="W219" s="830"/>
      <c r="X219" s="830"/>
      <c r="Y219" s="833"/>
      <c r="Z219" s="827"/>
      <c r="AA219" s="830"/>
      <c r="AB219" s="830"/>
      <c r="AC219" s="830"/>
      <c r="AD219" s="830"/>
      <c r="AE219" s="833"/>
      <c r="AF219" s="827"/>
      <c r="AG219" s="830"/>
      <c r="AH219" s="830"/>
      <c r="AI219" s="830"/>
      <c r="AJ219" s="830"/>
      <c r="AK219" s="833"/>
      <c r="AL219" s="827"/>
      <c r="AM219" s="830"/>
      <c r="AN219" s="310" t="s">
        <v>36</v>
      </c>
      <c r="AO219" s="314">
        <v>670</v>
      </c>
      <c r="AP219" s="314" t="s">
        <v>34</v>
      </c>
      <c r="AQ219" s="368">
        <v>2596.9699999999998</v>
      </c>
      <c r="AR219" s="1228"/>
    </row>
    <row r="220" spans="1:44" ht="15" x14ac:dyDescent="0.2">
      <c r="A220" s="942">
        <v>24</v>
      </c>
      <c r="B220" s="816" t="s">
        <v>369</v>
      </c>
      <c r="C220" s="1494" t="s">
        <v>370</v>
      </c>
      <c r="D220" s="1497">
        <v>0.97399999999999998</v>
      </c>
      <c r="E220" s="1483">
        <v>6818</v>
      </c>
      <c r="F220" s="1500">
        <v>0.97399999999999998</v>
      </c>
      <c r="G220" s="1484">
        <v>6818</v>
      </c>
      <c r="H220" s="942"/>
      <c r="I220" s="846"/>
      <c r="J220" s="755"/>
      <c r="K220" s="755"/>
      <c r="L220" s="755"/>
      <c r="M220" s="1233"/>
      <c r="N220" s="759"/>
      <c r="O220" s="755"/>
      <c r="P220" s="755"/>
      <c r="Q220" s="755"/>
      <c r="R220" s="755"/>
      <c r="S220" s="1233"/>
      <c r="T220" s="759"/>
      <c r="U220" s="755"/>
      <c r="V220" s="755"/>
      <c r="W220" s="755"/>
      <c r="X220" s="755"/>
      <c r="Y220" s="1233"/>
      <c r="Z220" s="759"/>
      <c r="AA220" s="755"/>
      <c r="AB220" s="755"/>
      <c r="AC220" s="755"/>
      <c r="AD220" s="755"/>
      <c r="AE220" s="1233"/>
      <c r="AF220" s="759"/>
      <c r="AG220" s="755"/>
      <c r="AH220" s="755"/>
      <c r="AI220" s="755"/>
      <c r="AJ220" s="755"/>
      <c r="AK220" s="1233"/>
      <c r="AL220" s="826" t="s">
        <v>85</v>
      </c>
      <c r="AM220" s="829" t="s">
        <v>371</v>
      </c>
      <c r="AN220" s="846" t="s">
        <v>24</v>
      </c>
      <c r="AO220" s="347">
        <v>0.97399999999999998</v>
      </c>
      <c r="AP220" s="315" t="s">
        <v>15</v>
      </c>
      <c r="AQ220" s="850">
        <v>28216.78</v>
      </c>
      <c r="AR220" s="1218"/>
    </row>
    <row r="221" spans="1:44" ht="15" x14ac:dyDescent="0.2">
      <c r="A221" s="933"/>
      <c r="B221" s="912"/>
      <c r="C221" s="1495"/>
      <c r="D221" s="1498"/>
      <c r="E221" s="1358"/>
      <c r="F221" s="1501"/>
      <c r="G221" s="1352"/>
      <c r="H221" s="933"/>
      <c r="I221" s="935"/>
      <c r="J221" s="1232"/>
      <c r="K221" s="1232"/>
      <c r="L221" s="1232"/>
      <c r="M221" s="1234"/>
      <c r="N221" s="1167"/>
      <c r="O221" s="1232"/>
      <c r="P221" s="1232"/>
      <c r="Q221" s="1232"/>
      <c r="R221" s="1232"/>
      <c r="S221" s="1234"/>
      <c r="T221" s="1167"/>
      <c r="U221" s="1232"/>
      <c r="V221" s="1232"/>
      <c r="W221" s="1232"/>
      <c r="X221" s="1232"/>
      <c r="Y221" s="1234"/>
      <c r="Z221" s="1167"/>
      <c r="AA221" s="1232"/>
      <c r="AB221" s="1232"/>
      <c r="AC221" s="1232"/>
      <c r="AD221" s="1232"/>
      <c r="AE221" s="1234"/>
      <c r="AF221" s="1167"/>
      <c r="AG221" s="1232"/>
      <c r="AH221" s="1232"/>
      <c r="AI221" s="1232"/>
      <c r="AJ221" s="1232"/>
      <c r="AK221" s="1234"/>
      <c r="AL221" s="827"/>
      <c r="AM221" s="830"/>
      <c r="AN221" s="935"/>
      <c r="AO221" s="313">
        <v>6818</v>
      </c>
      <c r="AP221" s="307" t="s">
        <v>25</v>
      </c>
      <c r="AQ221" s="937"/>
      <c r="AR221" s="1219"/>
    </row>
    <row r="222" spans="1:44" ht="15" x14ac:dyDescent="0.2">
      <c r="A222" s="933"/>
      <c r="B222" s="912"/>
      <c r="C222" s="1495"/>
      <c r="D222" s="1498"/>
      <c r="E222" s="1358"/>
      <c r="F222" s="1501"/>
      <c r="G222" s="1352"/>
      <c r="H222" s="933"/>
      <c r="I222" s="935"/>
      <c r="J222" s="1232"/>
      <c r="K222" s="1232"/>
      <c r="L222" s="1232"/>
      <c r="M222" s="1234"/>
      <c r="N222" s="1167"/>
      <c r="O222" s="1232"/>
      <c r="P222" s="1232"/>
      <c r="Q222" s="1232"/>
      <c r="R222" s="1232"/>
      <c r="S222" s="1234"/>
      <c r="T222" s="1167"/>
      <c r="U222" s="1232"/>
      <c r="V222" s="1232"/>
      <c r="W222" s="1232"/>
      <c r="X222" s="1232"/>
      <c r="Y222" s="1234"/>
      <c r="Z222" s="1167"/>
      <c r="AA222" s="1232"/>
      <c r="AB222" s="1232"/>
      <c r="AC222" s="1232"/>
      <c r="AD222" s="1232"/>
      <c r="AE222" s="1234"/>
      <c r="AF222" s="1167"/>
      <c r="AG222" s="1232"/>
      <c r="AH222" s="1232"/>
      <c r="AI222" s="1232"/>
      <c r="AJ222" s="1232"/>
      <c r="AK222" s="1234"/>
      <c r="AL222" s="827"/>
      <c r="AM222" s="830"/>
      <c r="AN222" s="935" t="s">
        <v>29</v>
      </c>
      <c r="AO222" s="343">
        <v>30</v>
      </c>
      <c r="AP222" s="307" t="s">
        <v>25</v>
      </c>
      <c r="AQ222" s="937">
        <v>153.78</v>
      </c>
      <c r="AR222" s="1219"/>
    </row>
    <row r="223" spans="1:44" ht="15" x14ac:dyDescent="0.2">
      <c r="A223" s="933"/>
      <c r="B223" s="912"/>
      <c r="C223" s="1495"/>
      <c r="D223" s="1498"/>
      <c r="E223" s="1358"/>
      <c r="F223" s="1501"/>
      <c r="G223" s="1352"/>
      <c r="H223" s="933"/>
      <c r="I223" s="935"/>
      <c r="J223" s="1232"/>
      <c r="K223" s="1232"/>
      <c r="L223" s="1232"/>
      <c r="M223" s="1234"/>
      <c r="N223" s="1167"/>
      <c r="O223" s="1232"/>
      <c r="P223" s="1232"/>
      <c r="Q223" s="1232"/>
      <c r="R223" s="1232"/>
      <c r="S223" s="1234"/>
      <c r="T223" s="1167"/>
      <c r="U223" s="1232"/>
      <c r="V223" s="1232"/>
      <c r="W223" s="1232"/>
      <c r="X223" s="1232"/>
      <c r="Y223" s="1234"/>
      <c r="Z223" s="1167"/>
      <c r="AA223" s="1232"/>
      <c r="AB223" s="1232"/>
      <c r="AC223" s="1232"/>
      <c r="AD223" s="1232"/>
      <c r="AE223" s="1234"/>
      <c r="AF223" s="1167"/>
      <c r="AG223" s="1232"/>
      <c r="AH223" s="1232"/>
      <c r="AI223" s="1232"/>
      <c r="AJ223" s="1232"/>
      <c r="AK223" s="1234"/>
      <c r="AL223" s="827"/>
      <c r="AM223" s="830"/>
      <c r="AN223" s="935"/>
      <c r="AO223" s="313">
        <v>0.3</v>
      </c>
      <c r="AP223" s="307" t="s">
        <v>15</v>
      </c>
      <c r="AQ223" s="937"/>
      <c r="AR223" s="1219"/>
    </row>
    <row r="224" spans="1:44" ht="30" x14ac:dyDescent="0.2">
      <c r="A224" s="933"/>
      <c r="B224" s="912"/>
      <c r="C224" s="1495"/>
      <c r="D224" s="1498"/>
      <c r="E224" s="1358"/>
      <c r="F224" s="1501"/>
      <c r="G224" s="1352"/>
      <c r="H224" s="933"/>
      <c r="I224" s="935"/>
      <c r="J224" s="1232"/>
      <c r="K224" s="1232"/>
      <c r="L224" s="1232"/>
      <c r="M224" s="1234"/>
      <c r="N224" s="1167"/>
      <c r="O224" s="1232"/>
      <c r="P224" s="1232"/>
      <c r="Q224" s="1232"/>
      <c r="R224" s="1232"/>
      <c r="S224" s="1234"/>
      <c r="T224" s="1167"/>
      <c r="U224" s="1232"/>
      <c r="V224" s="1232"/>
      <c r="W224" s="1232"/>
      <c r="X224" s="1232"/>
      <c r="Y224" s="1234"/>
      <c r="Z224" s="1167"/>
      <c r="AA224" s="1232"/>
      <c r="AB224" s="1232"/>
      <c r="AC224" s="1232"/>
      <c r="AD224" s="1232"/>
      <c r="AE224" s="1234"/>
      <c r="AF224" s="1167"/>
      <c r="AG224" s="1232"/>
      <c r="AH224" s="1232"/>
      <c r="AI224" s="1232"/>
      <c r="AJ224" s="1232"/>
      <c r="AK224" s="1234"/>
      <c r="AL224" s="827"/>
      <c r="AM224" s="830"/>
      <c r="AN224" s="307" t="s">
        <v>32</v>
      </c>
      <c r="AO224" s="313">
        <v>50</v>
      </c>
      <c r="AP224" s="307" t="s">
        <v>31</v>
      </c>
      <c r="AQ224" s="367">
        <v>575.91999999999996</v>
      </c>
      <c r="AR224" s="1219"/>
    </row>
    <row r="225" spans="1:44" ht="30" x14ac:dyDescent="0.2">
      <c r="A225" s="933"/>
      <c r="B225" s="912"/>
      <c r="C225" s="1495"/>
      <c r="D225" s="1498"/>
      <c r="E225" s="1358"/>
      <c r="F225" s="1501"/>
      <c r="G225" s="1352"/>
      <c r="H225" s="933"/>
      <c r="I225" s="935"/>
      <c r="J225" s="1232"/>
      <c r="K225" s="1232"/>
      <c r="L225" s="1232"/>
      <c r="M225" s="1234"/>
      <c r="N225" s="1167"/>
      <c r="O225" s="1232"/>
      <c r="P225" s="1232"/>
      <c r="Q225" s="1232"/>
      <c r="R225" s="1232"/>
      <c r="S225" s="1234"/>
      <c r="T225" s="1167"/>
      <c r="U225" s="1232"/>
      <c r="V225" s="1232"/>
      <c r="W225" s="1232"/>
      <c r="X225" s="1232"/>
      <c r="Y225" s="1234"/>
      <c r="Z225" s="1167"/>
      <c r="AA225" s="1232"/>
      <c r="AB225" s="1232"/>
      <c r="AC225" s="1232"/>
      <c r="AD225" s="1232"/>
      <c r="AE225" s="1234"/>
      <c r="AF225" s="1167"/>
      <c r="AG225" s="1232"/>
      <c r="AH225" s="1232"/>
      <c r="AI225" s="1232"/>
      <c r="AJ225" s="1232"/>
      <c r="AK225" s="1234"/>
      <c r="AL225" s="827"/>
      <c r="AM225" s="830"/>
      <c r="AN225" s="307" t="s">
        <v>344</v>
      </c>
      <c r="AO225" s="313">
        <v>0</v>
      </c>
      <c r="AP225" s="313" t="s">
        <v>34</v>
      </c>
      <c r="AQ225" s="367">
        <v>0</v>
      </c>
      <c r="AR225" s="1219"/>
    </row>
    <row r="226" spans="1:44" ht="15" x14ac:dyDescent="0.2">
      <c r="A226" s="933"/>
      <c r="B226" s="912"/>
      <c r="C226" s="1495"/>
      <c r="D226" s="1498"/>
      <c r="E226" s="1358"/>
      <c r="F226" s="1501"/>
      <c r="G226" s="1352"/>
      <c r="H226" s="933"/>
      <c r="I226" s="935"/>
      <c r="J226" s="1232"/>
      <c r="K226" s="1232"/>
      <c r="L226" s="1232"/>
      <c r="M226" s="1234"/>
      <c r="N226" s="1167"/>
      <c r="O226" s="1232"/>
      <c r="P226" s="1232"/>
      <c r="Q226" s="1232"/>
      <c r="R226" s="1232"/>
      <c r="S226" s="1234"/>
      <c r="T226" s="1167"/>
      <c r="U226" s="1232"/>
      <c r="V226" s="1232"/>
      <c r="W226" s="1232"/>
      <c r="X226" s="1232"/>
      <c r="Y226" s="1234"/>
      <c r="Z226" s="1167"/>
      <c r="AA226" s="1232"/>
      <c r="AB226" s="1232"/>
      <c r="AC226" s="1232"/>
      <c r="AD226" s="1232"/>
      <c r="AE226" s="1234"/>
      <c r="AF226" s="1167"/>
      <c r="AG226" s="1232"/>
      <c r="AH226" s="1232"/>
      <c r="AI226" s="1232"/>
      <c r="AJ226" s="1232"/>
      <c r="AK226" s="1234"/>
      <c r="AL226" s="827"/>
      <c r="AM226" s="830"/>
      <c r="AN226" s="307" t="s">
        <v>35</v>
      </c>
      <c r="AO226" s="313">
        <v>875</v>
      </c>
      <c r="AP226" s="307" t="s">
        <v>25</v>
      </c>
      <c r="AQ226" s="367">
        <v>4375</v>
      </c>
      <c r="AR226" s="1219"/>
    </row>
    <row r="227" spans="1:44" ht="15.75" thickBot="1" x14ac:dyDescent="0.25">
      <c r="A227" s="934"/>
      <c r="B227" s="817"/>
      <c r="C227" s="1496"/>
      <c r="D227" s="1499"/>
      <c r="E227" s="1359"/>
      <c r="F227" s="1502"/>
      <c r="G227" s="1468"/>
      <c r="H227" s="934"/>
      <c r="I227" s="847"/>
      <c r="J227" s="756"/>
      <c r="K227" s="756"/>
      <c r="L227" s="756"/>
      <c r="M227" s="1235"/>
      <c r="N227" s="760"/>
      <c r="O227" s="756"/>
      <c r="P227" s="756"/>
      <c r="Q227" s="756"/>
      <c r="R227" s="756"/>
      <c r="S227" s="1235"/>
      <c r="T227" s="760"/>
      <c r="U227" s="756"/>
      <c r="V227" s="756"/>
      <c r="W227" s="756"/>
      <c r="X227" s="756"/>
      <c r="Y227" s="1235"/>
      <c r="Z227" s="760"/>
      <c r="AA227" s="756"/>
      <c r="AB227" s="756"/>
      <c r="AC227" s="756"/>
      <c r="AD227" s="756"/>
      <c r="AE227" s="1235"/>
      <c r="AF227" s="760"/>
      <c r="AG227" s="756"/>
      <c r="AH227" s="756"/>
      <c r="AI227" s="756"/>
      <c r="AJ227" s="756"/>
      <c r="AK227" s="1235"/>
      <c r="AL227" s="828"/>
      <c r="AM227" s="831"/>
      <c r="AN227" s="311" t="s">
        <v>36</v>
      </c>
      <c r="AO227" s="317">
        <v>670</v>
      </c>
      <c r="AP227" s="317" t="s">
        <v>34</v>
      </c>
      <c r="AQ227" s="346">
        <v>2596.9699999999998</v>
      </c>
      <c r="AR227" s="1220"/>
    </row>
    <row r="228" spans="1:44" ht="15" x14ac:dyDescent="0.2">
      <c r="A228" s="1197">
        <v>25</v>
      </c>
      <c r="B228" s="1512" t="s">
        <v>372</v>
      </c>
      <c r="C228" s="1354" t="s">
        <v>373</v>
      </c>
      <c r="D228" s="1251">
        <v>4.18</v>
      </c>
      <c r="E228" s="1357">
        <v>32214</v>
      </c>
      <c r="F228" s="1251">
        <v>4.18</v>
      </c>
      <c r="G228" s="1351">
        <v>32214</v>
      </c>
      <c r="H228" s="1194"/>
      <c r="I228" s="943"/>
      <c r="J228" s="830"/>
      <c r="K228" s="830"/>
      <c r="L228" s="830"/>
      <c r="M228" s="833"/>
      <c r="N228" s="827"/>
      <c r="O228" s="830"/>
      <c r="P228" s="830"/>
      <c r="Q228" s="830"/>
      <c r="R228" s="830"/>
      <c r="S228" s="833"/>
      <c r="T228" s="827"/>
      <c r="U228" s="830"/>
      <c r="V228" s="830"/>
      <c r="W228" s="830"/>
      <c r="X228" s="830"/>
      <c r="Y228" s="833"/>
      <c r="Z228" s="827"/>
      <c r="AA228" s="830"/>
      <c r="AB228" s="830"/>
      <c r="AC228" s="830"/>
      <c r="AD228" s="830"/>
      <c r="AE228" s="833"/>
      <c r="AF228" s="827"/>
      <c r="AG228" s="830"/>
      <c r="AH228" s="830"/>
      <c r="AI228" s="830"/>
      <c r="AJ228" s="830"/>
      <c r="AK228" s="833"/>
      <c r="AL228" s="1194" t="s">
        <v>85</v>
      </c>
      <c r="AM228" s="943" t="s">
        <v>374</v>
      </c>
      <c r="AN228" s="943" t="s">
        <v>24</v>
      </c>
      <c r="AO228" s="361">
        <v>4.18</v>
      </c>
      <c r="AP228" s="306" t="s">
        <v>15</v>
      </c>
      <c r="AQ228" s="919">
        <v>121094.6</v>
      </c>
      <c r="AR228" s="1228"/>
    </row>
    <row r="229" spans="1:44" ht="15" x14ac:dyDescent="0.2">
      <c r="A229" s="1030"/>
      <c r="B229" s="1489"/>
      <c r="C229" s="1355"/>
      <c r="D229" s="1249"/>
      <c r="E229" s="1358"/>
      <c r="F229" s="1249"/>
      <c r="G229" s="1352"/>
      <c r="H229" s="933"/>
      <c r="I229" s="935"/>
      <c r="J229" s="830"/>
      <c r="K229" s="830"/>
      <c r="L229" s="830"/>
      <c r="M229" s="833"/>
      <c r="N229" s="827"/>
      <c r="O229" s="830"/>
      <c r="P229" s="830"/>
      <c r="Q229" s="830"/>
      <c r="R229" s="830"/>
      <c r="S229" s="833"/>
      <c r="T229" s="827"/>
      <c r="U229" s="830"/>
      <c r="V229" s="830"/>
      <c r="W229" s="830"/>
      <c r="X229" s="830"/>
      <c r="Y229" s="833"/>
      <c r="Z229" s="827"/>
      <c r="AA229" s="830"/>
      <c r="AB229" s="830"/>
      <c r="AC229" s="830"/>
      <c r="AD229" s="830"/>
      <c r="AE229" s="833"/>
      <c r="AF229" s="827"/>
      <c r="AG229" s="830"/>
      <c r="AH229" s="830"/>
      <c r="AI229" s="830"/>
      <c r="AJ229" s="830"/>
      <c r="AK229" s="833"/>
      <c r="AL229" s="933"/>
      <c r="AM229" s="935"/>
      <c r="AN229" s="935"/>
      <c r="AO229" s="313">
        <v>32214</v>
      </c>
      <c r="AP229" s="307" t="s">
        <v>25</v>
      </c>
      <c r="AQ229" s="937"/>
      <c r="AR229" s="1228"/>
    </row>
    <row r="230" spans="1:44" ht="15" x14ac:dyDescent="0.2">
      <c r="A230" s="1030"/>
      <c r="B230" s="1489"/>
      <c r="C230" s="1355"/>
      <c r="D230" s="1249"/>
      <c r="E230" s="1358"/>
      <c r="F230" s="1249"/>
      <c r="G230" s="1352"/>
      <c r="H230" s="933"/>
      <c r="I230" s="935"/>
      <c r="J230" s="830"/>
      <c r="K230" s="830"/>
      <c r="L230" s="830"/>
      <c r="M230" s="833"/>
      <c r="N230" s="827"/>
      <c r="O230" s="830"/>
      <c r="P230" s="830"/>
      <c r="Q230" s="830"/>
      <c r="R230" s="830"/>
      <c r="S230" s="833"/>
      <c r="T230" s="827"/>
      <c r="U230" s="830"/>
      <c r="V230" s="830"/>
      <c r="W230" s="830"/>
      <c r="X230" s="830"/>
      <c r="Y230" s="833"/>
      <c r="Z230" s="827"/>
      <c r="AA230" s="830"/>
      <c r="AB230" s="830"/>
      <c r="AC230" s="830"/>
      <c r="AD230" s="830"/>
      <c r="AE230" s="833"/>
      <c r="AF230" s="827"/>
      <c r="AG230" s="830"/>
      <c r="AH230" s="830"/>
      <c r="AI230" s="830"/>
      <c r="AJ230" s="830"/>
      <c r="AK230" s="833"/>
      <c r="AL230" s="933"/>
      <c r="AM230" s="935"/>
      <c r="AN230" s="935" t="s">
        <v>29</v>
      </c>
      <c r="AO230" s="350">
        <v>1318</v>
      </c>
      <c r="AP230" s="307" t="s">
        <v>25</v>
      </c>
      <c r="AQ230" s="937">
        <v>6713.22</v>
      </c>
      <c r="AR230" s="1228"/>
    </row>
    <row r="231" spans="1:44" ht="15" x14ac:dyDescent="0.2">
      <c r="A231" s="1030"/>
      <c r="B231" s="1489"/>
      <c r="C231" s="1355"/>
      <c r="D231" s="1249"/>
      <c r="E231" s="1358"/>
      <c r="F231" s="1249"/>
      <c r="G231" s="1352"/>
      <c r="H231" s="933"/>
      <c r="I231" s="935"/>
      <c r="J231" s="830"/>
      <c r="K231" s="830"/>
      <c r="L231" s="830"/>
      <c r="M231" s="833"/>
      <c r="N231" s="827"/>
      <c r="O231" s="830"/>
      <c r="P231" s="830"/>
      <c r="Q231" s="830"/>
      <c r="R231" s="830"/>
      <c r="S231" s="833"/>
      <c r="T231" s="827"/>
      <c r="U231" s="830"/>
      <c r="V231" s="830"/>
      <c r="W231" s="830"/>
      <c r="X231" s="830"/>
      <c r="Y231" s="833"/>
      <c r="Z231" s="827"/>
      <c r="AA231" s="830"/>
      <c r="AB231" s="830"/>
      <c r="AC231" s="830"/>
      <c r="AD231" s="830"/>
      <c r="AE231" s="833"/>
      <c r="AF231" s="827"/>
      <c r="AG231" s="830"/>
      <c r="AH231" s="830"/>
      <c r="AI231" s="830"/>
      <c r="AJ231" s="830"/>
      <c r="AK231" s="833"/>
      <c r="AL231" s="933"/>
      <c r="AM231" s="935"/>
      <c r="AN231" s="935"/>
      <c r="AO231" s="350">
        <v>4.75</v>
      </c>
      <c r="AP231" s="307" t="s">
        <v>15</v>
      </c>
      <c r="AQ231" s="937"/>
      <c r="AR231" s="1228"/>
    </row>
    <row r="232" spans="1:44" ht="30" x14ac:dyDescent="0.2">
      <c r="A232" s="1030"/>
      <c r="B232" s="1489"/>
      <c r="C232" s="1355"/>
      <c r="D232" s="1249"/>
      <c r="E232" s="1358"/>
      <c r="F232" s="1249"/>
      <c r="G232" s="1352"/>
      <c r="H232" s="933"/>
      <c r="I232" s="935"/>
      <c r="J232" s="830"/>
      <c r="K232" s="830"/>
      <c r="L232" s="830"/>
      <c r="M232" s="833"/>
      <c r="N232" s="827"/>
      <c r="O232" s="830"/>
      <c r="P232" s="830"/>
      <c r="Q232" s="830"/>
      <c r="R232" s="830"/>
      <c r="S232" s="833"/>
      <c r="T232" s="827"/>
      <c r="U232" s="830"/>
      <c r="V232" s="830"/>
      <c r="W232" s="830"/>
      <c r="X232" s="830"/>
      <c r="Y232" s="833"/>
      <c r="Z232" s="827"/>
      <c r="AA232" s="830"/>
      <c r="AB232" s="830"/>
      <c r="AC232" s="830"/>
      <c r="AD232" s="830"/>
      <c r="AE232" s="833"/>
      <c r="AF232" s="827"/>
      <c r="AG232" s="830"/>
      <c r="AH232" s="830"/>
      <c r="AI232" s="830"/>
      <c r="AJ232" s="830"/>
      <c r="AK232" s="833"/>
      <c r="AL232" s="933"/>
      <c r="AM232" s="935"/>
      <c r="AN232" s="351" t="s">
        <v>30</v>
      </c>
      <c r="AO232" s="312">
        <v>0</v>
      </c>
      <c r="AP232" s="307" t="s">
        <v>31</v>
      </c>
      <c r="AQ232" s="367">
        <v>0</v>
      </c>
      <c r="AR232" s="1228"/>
    </row>
    <row r="233" spans="1:44" ht="30" x14ac:dyDescent="0.2">
      <c r="A233" s="1030"/>
      <c r="B233" s="1489"/>
      <c r="C233" s="1355"/>
      <c r="D233" s="1249"/>
      <c r="E233" s="1358"/>
      <c r="F233" s="1249"/>
      <c r="G233" s="1352"/>
      <c r="H233" s="933"/>
      <c r="I233" s="935"/>
      <c r="J233" s="830"/>
      <c r="K233" s="830"/>
      <c r="L233" s="830"/>
      <c r="M233" s="833"/>
      <c r="N233" s="827"/>
      <c r="O233" s="830"/>
      <c r="P233" s="830"/>
      <c r="Q233" s="830"/>
      <c r="R233" s="830"/>
      <c r="S233" s="833"/>
      <c r="T233" s="827"/>
      <c r="U233" s="830"/>
      <c r="V233" s="830"/>
      <c r="W233" s="830"/>
      <c r="X233" s="830"/>
      <c r="Y233" s="833"/>
      <c r="Z233" s="827"/>
      <c r="AA233" s="830"/>
      <c r="AB233" s="830"/>
      <c r="AC233" s="830"/>
      <c r="AD233" s="830"/>
      <c r="AE233" s="833"/>
      <c r="AF233" s="827"/>
      <c r="AG233" s="830"/>
      <c r="AH233" s="830"/>
      <c r="AI233" s="830"/>
      <c r="AJ233" s="830"/>
      <c r="AK233" s="833"/>
      <c r="AL233" s="933"/>
      <c r="AM233" s="935"/>
      <c r="AN233" s="307" t="s">
        <v>32</v>
      </c>
      <c r="AO233" s="312">
        <v>45</v>
      </c>
      <c r="AP233" s="307" t="s">
        <v>31</v>
      </c>
      <c r="AQ233" s="367">
        <v>518.33000000000004</v>
      </c>
      <c r="AR233" s="1228"/>
    </row>
    <row r="234" spans="1:44" ht="30" x14ac:dyDescent="0.2">
      <c r="A234" s="1030"/>
      <c r="B234" s="1489"/>
      <c r="C234" s="1355"/>
      <c r="D234" s="1249"/>
      <c r="E234" s="1358"/>
      <c r="F234" s="1249"/>
      <c r="G234" s="1352"/>
      <c r="H234" s="933"/>
      <c r="I234" s="935"/>
      <c r="J234" s="830"/>
      <c r="K234" s="830"/>
      <c r="L234" s="830"/>
      <c r="M234" s="833"/>
      <c r="N234" s="827"/>
      <c r="O234" s="830"/>
      <c r="P234" s="830"/>
      <c r="Q234" s="830"/>
      <c r="R234" s="830"/>
      <c r="S234" s="833"/>
      <c r="T234" s="827"/>
      <c r="U234" s="830"/>
      <c r="V234" s="830"/>
      <c r="W234" s="830"/>
      <c r="X234" s="830"/>
      <c r="Y234" s="833"/>
      <c r="Z234" s="827"/>
      <c r="AA234" s="830"/>
      <c r="AB234" s="830"/>
      <c r="AC234" s="830"/>
      <c r="AD234" s="830"/>
      <c r="AE234" s="833"/>
      <c r="AF234" s="827"/>
      <c r="AG234" s="830"/>
      <c r="AH234" s="830"/>
      <c r="AI234" s="830"/>
      <c r="AJ234" s="830"/>
      <c r="AK234" s="833"/>
      <c r="AL234" s="933"/>
      <c r="AM234" s="935"/>
      <c r="AN234" s="307" t="s">
        <v>344</v>
      </c>
      <c r="AO234" s="312">
        <v>0</v>
      </c>
      <c r="AP234" s="307" t="s">
        <v>34</v>
      </c>
      <c r="AQ234" s="367">
        <v>0</v>
      </c>
      <c r="AR234" s="1228"/>
    </row>
    <row r="235" spans="1:44" ht="15" x14ac:dyDescent="0.2">
      <c r="A235" s="1030"/>
      <c r="B235" s="1489"/>
      <c r="C235" s="1355"/>
      <c r="D235" s="1249"/>
      <c r="E235" s="1358"/>
      <c r="F235" s="1249"/>
      <c r="G235" s="1352"/>
      <c r="H235" s="933"/>
      <c r="I235" s="935"/>
      <c r="J235" s="830"/>
      <c r="K235" s="830"/>
      <c r="L235" s="830"/>
      <c r="M235" s="833"/>
      <c r="N235" s="827"/>
      <c r="O235" s="830"/>
      <c r="P235" s="830"/>
      <c r="Q235" s="830"/>
      <c r="R235" s="830"/>
      <c r="S235" s="833"/>
      <c r="T235" s="827"/>
      <c r="U235" s="830"/>
      <c r="V235" s="830"/>
      <c r="W235" s="830"/>
      <c r="X235" s="830"/>
      <c r="Y235" s="833"/>
      <c r="Z235" s="827"/>
      <c r="AA235" s="830"/>
      <c r="AB235" s="830"/>
      <c r="AC235" s="830"/>
      <c r="AD235" s="830"/>
      <c r="AE235" s="833"/>
      <c r="AF235" s="827"/>
      <c r="AG235" s="830"/>
      <c r="AH235" s="830"/>
      <c r="AI235" s="830"/>
      <c r="AJ235" s="830"/>
      <c r="AK235" s="833"/>
      <c r="AL235" s="933"/>
      <c r="AM235" s="935"/>
      <c r="AN235" s="307" t="s">
        <v>35</v>
      </c>
      <c r="AO235" s="312">
        <v>1200</v>
      </c>
      <c r="AP235" s="307" t="s">
        <v>25</v>
      </c>
      <c r="AQ235" s="367">
        <v>6000</v>
      </c>
      <c r="AR235" s="1228"/>
    </row>
    <row r="236" spans="1:44" ht="15.75" thickBot="1" x14ac:dyDescent="0.25">
      <c r="A236" s="1022"/>
      <c r="B236" s="1493"/>
      <c r="C236" s="1485"/>
      <c r="D236" s="1486"/>
      <c r="E236" s="1487"/>
      <c r="F236" s="1486"/>
      <c r="G236" s="1353"/>
      <c r="H236" s="924"/>
      <c r="I236" s="922"/>
      <c r="J236" s="830"/>
      <c r="K236" s="830"/>
      <c r="L236" s="830"/>
      <c r="M236" s="833"/>
      <c r="N236" s="827"/>
      <c r="O236" s="830"/>
      <c r="P236" s="830"/>
      <c r="Q236" s="830"/>
      <c r="R236" s="830"/>
      <c r="S236" s="833"/>
      <c r="T236" s="827"/>
      <c r="U236" s="830"/>
      <c r="V236" s="830"/>
      <c r="W236" s="830"/>
      <c r="X236" s="830"/>
      <c r="Y236" s="833"/>
      <c r="Z236" s="827"/>
      <c r="AA236" s="830"/>
      <c r="AB236" s="830"/>
      <c r="AC236" s="830"/>
      <c r="AD236" s="830"/>
      <c r="AE236" s="833"/>
      <c r="AF236" s="827"/>
      <c r="AG236" s="830"/>
      <c r="AH236" s="830"/>
      <c r="AI236" s="830"/>
      <c r="AJ236" s="830"/>
      <c r="AK236" s="833"/>
      <c r="AL236" s="924"/>
      <c r="AM236" s="922"/>
      <c r="AN236" s="310" t="s">
        <v>36</v>
      </c>
      <c r="AO236" s="353">
        <v>3500</v>
      </c>
      <c r="AP236" s="310" t="s">
        <v>34</v>
      </c>
      <c r="AQ236" s="368">
        <v>13566.28</v>
      </c>
      <c r="AR236" s="1228"/>
    </row>
    <row r="237" spans="1:44" ht="15" x14ac:dyDescent="0.2">
      <c r="A237" s="942">
        <v>26</v>
      </c>
      <c r="B237" s="1503">
        <v>2248575</v>
      </c>
      <c r="C237" s="1482" t="s">
        <v>375</v>
      </c>
      <c r="D237" s="1248">
        <v>1.266</v>
      </c>
      <c r="E237" s="1483">
        <v>6059</v>
      </c>
      <c r="F237" s="1248">
        <v>1.266</v>
      </c>
      <c r="G237" s="1484">
        <v>6059</v>
      </c>
      <c r="H237" s="942"/>
      <c r="I237" s="846"/>
      <c r="J237" s="829"/>
      <c r="K237" s="829"/>
      <c r="L237" s="829"/>
      <c r="M237" s="832"/>
      <c r="N237" s="826"/>
      <c r="O237" s="829"/>
      <c r="P237" s="829"/>
      <c r="Q237" s="829"/>
      <c r="R237" s="829"/>
      <c r="S237" s="832"/>
      <c r="T237" s="826"/>
      <c r="U237" s="829"/>
      <c r="V237" s="829"/>
      <c r="W237" s="829"/>
      <c r="X237" s="829"/>
      <c r="Y237" s="832"/>
      <c r="Z237" s="826"/>
      <c r="AA237" s="829"/>
      <c r="AB237" s="829"/>
      <c r="AC237" s="829"/>
      <c r="AD237" s="829"/>
      <c r="AE237" s="832"/>
      <c r="AF237" s="826"/>
      <c r="AG237" s="829"/>
      <c r="AH237" s="829"/>
      <c r="AI237" s="829"/>
      <c r="AJ237" s="829"/>
      <c r="AK237" s="832"/>
      <c r="AL237" s="826" t="s">
        <v>85</v>
      </c>
      <c r="AM237" s="829" t="s">
        <v>376</v>
      </c>
      <c r="AN237" s="846" t="s">
        <v>24</v>
      </c>
      <c r="AO237" s="347">
        <v>1.266</v>
      </c>
      <c r="AP237" s="315" t="s">
        <v>15</v>
      </c>
      <c r="AQ237" s="850">
        <v>36676.019999999997</v>
      </c>
      <c r="AR237" s="1227"/>
    </row>
    <row r="238" spans="1:44" ht="15" x14ac:dyDescent="0.2">
      <c r="A238" s="933"/>
      <c r="B238" s="1504"/>
      <c r="C238" s="1355"/>
      <c r="D238" s="1249"/>
      <c r="E238" s="1358"/>
      <c r="F238" s="1249"/>
      <c r="G238" s="1352"/>
      <c r="H238" s="933"/>
      <c r="I238" s="935"/>
      <c r="J238" s="830"/>
      <c r="K238" s="830"/>
      <c r="L238" s="830"/>
      <c r="M238" s="833"/>
      <c r="N238" s="827"/>
      <c r="O238" s="830"/>
      <c r="P238" s="830"/>
      <c r="Q238" s="830"/>
      <c r="R238" s="830"/>
      <c r="S238" s="833"/>
      <c r="T238" s="827"/>
      <c r="U238" s="830"/>
      <c r="V238" s="830"/>
      <c r="W238" s="830"/>
      <c r="X238" s="830"/>
      <c r="Y238" s="833"/>
      <c r="Z238" s="827"/>
      <c r="AA238" s="830"/>
      <c r="AB238" s="830"/>
      <c r="AC238" s="830"/>
      <c r="AD238" s="830"/>
      <c r="AE238" s="833"/>
      <c r="AF238" s="827"/>
      <c r="AG238" s="830"/>
      <c r="AH238" s="830"/>
      <c r="AI238" s="830"/>
      <c r="AJ238" s="830"/>
      <c r="AK238" s="833"/>
      <c r="AL238" s="827"/>
      <c r="AM238" s="830"/>
      <c r="AN238" s="935"/>
      <c r="AO238" s="313">
        <v>6059</v>
      </c>
      <c r="AP238" s="307" t="s">
        <v>25</v>
      </c>
      <c r="AQ238" s="937"/>
      <c r="AR238" s="1228"/>
    </row>
    <row r="239" spans="1:44" ht="15" x14ac:dyDescent="0.2">
      <c r="A239" s="933"/>
      <c r="B239" s="1504"/>
      <c r="C239" s="1355"/>
      <c r="D239" s="1249"/>
      <c r="E239" s="1358"/>
      <c r="F239" s="1249"/>
      <c r="G239" s="1352"/>
      <c r="H239" s="933"/>
      <c r="I239" s="935"/>
      <c r="J239" s="830"/>
      <c r="K239" s="830"/>
      <c r="L239" s="830"/>
      <c r="M239" s="833"/>
      <c r="N239" s="827"/>
      <c r="O239" s="830"/>
      <c r="P239" s="830"/>
      <c r="Q239" s="830"/>
      <c r="R239" s="830"/>
      <c r="S239" s="833"/>
      <c r="T239" s="827"/>
      <c r="U239" s="830"/>
      <c r="V239" s="830"/>
      <c r="W239" s="830"/>
      <c r="X239" s="830"/>
      <c r="Y239" s="833"/>
      <c r="Z239" s="827"/>
      <c r="AA239" s="830"/>
      <c r="AB239" s="830"/>
      <c r="AC239" s="830"/>
      <c r="AD239" s="830"/>
      <c r="AE239" s="833"/>
      <c r="AF239" s="827"/>
      <c r="AG239" s="830"/>
      <c r="AH239" s="830"/>
      <c r="AI239" s="830"/>
      <c r="AJ239" s="830"/>
      <c r="AK239" s="833"/>
      <c r="AL239" s="827"/>
      <c r="AM239" s="830"/>
      <c r="AN239" s="935" t="s">
        <v>29</v>
      </c>
      <c r="AO239" s="343">
        <v>156</v>
      </c>
      <c r="AP239" s="307" t="s">
        <v>25</v>
      </c>
      <c r="AQ239" s="937">
        <v>800.87</v>
      </c>
      <c r="AR239" s="1228"/>
    </row>
    <row r="240" spans="1:44" ht="15" x14ac:dyDescent="0.2">
      <c r="A240" s="933"/>
      <c r="B240" s="1504"/>
      <c r="C240" s="1355"/>
      <c r="D240" s="1249"/>
      <c r="E240" s="1358"/>
      <c r="F240" s="1249"/>
      <c r="G240" s="1352"/>
      <c r="H240" s="933"/>
      <c r="I240" s="935"/>
      <c r="J240" s="830"/>
      <c r="K240" s="830"/>
      <c r="L240" s="830"/>
      <c r="M240" s="833"/>
      <c r="N240" s="827"/>
      <c r="O240" s="830"/>
      <c r="P240" s="830"/>
      <c r="Q240" s="830"/>
      <c r="R240" s="830"/>
      <c r="S240" s="833"/>
      <c r="T240" s="827"/>
      <c r="U240" s="830"/>
      <c r="V240" s="830"/>
      <c r="W240" s="830"/>
      <c r="X240" s="830"/>
      <c r="Y240" s="833"/>
      <c r="Z240" s="827"/>
      <c r="AA240" s="830"/>
      <c r="AB240" s="830"/>
      <c r="AC240" s="830"/>
      <c r="AD240" s="830"/>
      <c r="AE240" s="833"/>
      <c r="AF240" s="827"/>
      <c r="AG240" s="830"/>
      <c r="AH240" s="830"/>
      <c r="AI240" s="830"/>
      <c r="AJ240" s="830"/>
      <c r="AK240" s="833"/>
      <c r="AL240" s="827"/>
      <c r="AM240" s="830"/>
      <c r="AN240" s="935"/>
      <c r="AO240" s="313">
        <v>1.8</v>
      </c>
      <c r="AP240" s="307" t="s">
        <v>15</v>
      </c>
      <c r="AQ240" s="937"/>
      <c r="AR240" s="1228"/>
    </row>
    <row r="241" spans="1:44" ht="30" x14ac:dyDescent="0.2">
      <c r="A241" s="933"/>
      <c r="B241" s="1504"/>
      <c r="C241" s="1355"/>
      <c r="D241" s="1249"/>
      <c r="E241" s="1358"/>
      <c r="F241" s="1249"/>
      <c r="G241" s="1352"/>
      <c r="H241" s="933"/>
      <c r="I241" s="935"/>
      <c r="J241" s="830"/>
      <c r="K241" s="830"/>
      <c r="L241" s="830"/>
      <c r="M241" s="833"/>
      <c r="N241" s="827"/>
      <c r="O241" s="830"/>
      <c r="P241" s="830"/>
      <c r="Q241" s="830"/>
      <c r="R241" s="830"/>
      <c r="S241" s="833"/>
      <c r="T241" s="827"/>
      <c r="U241" s="830"/>
      <c r="V241" s="830"/>
      <c r="W241" s="830"/>
      <c r="X241" s="830"/>
      <c r="Y241" s="833"/>
      <c r="Z241" s="827"/>
      <c r="AA241" s="830"/>
      <c r="AB241" s="830"/>
      <c r="AC241" s="830"/>
      <c r="AD241" s="830"/>
      <c r="AE241" s="833"/>
      <c r="AF241" s="827"/>
      <c r="AG241" s="830"/>
      <c r="AH241" s="830"/>
      <c r="AI241" s="830"/>
      <c r="AJ241" s="830"/>
      <c r="AK241" s="833"/>
      <c r="AL241" s="827"/>
      <c r="AM241" s="830"/>
      <c r="AN241" s="307" t="s">
        <v>32</v>
      </c>
      <c r="AO241" s="313">
        <v>11</v>
      </c>
      <c r="AP241" s="307" t="s">
        <v>31</v>
      </c>
      <c r="AQ241" s="367">
        <v>126.7</v>
      </c>
      <c r="AR241" s="1228"/>
    </row>
    <row r="242" spans="1:44" ht="30" x14ac:dyDescent="0.2">
      <c r="A242" s="933"/>
      <c r="B242" s="1504"/>
      <c r="C242" s="1355"/>
      <c r="D242" s="1249"/>
      <c r="E242" s="1358"/>
      <c r="F242" s="1249"/>
      <c r="G242" s="1352"/>
      <c r="H242" s="933"/>
      <c r="I242" s="935"/>
      <c r="J242" s="830"/>
      <c r="K242" s="830"/>
      <c r="L242" s="830"/>
      <c r="M242" s="833"/>
      <c r="N242" s="827"/>
      <c r="O242" s="830"/>
      <c r="P242" s="830"/>
      <c r="Q242" s="830"/>
      <c r="R242" s="830"/>
      <c r="S242" s="833"/>
      <c r="T242" s="827"/>
      <c r="U242" s="830"/>
      <c r="V242" s="830"/>
      <c r="W242" s="830"/>
      <c r="X242" s="830"/>
      <c r="Y242" s="833"/>
      <c r="Z242" s="827"/>
      <c r="AA242" s="830"/>
      <c r="AB242" s="830"/>
      <c r="AC242" s="830"/>
      <c r="AD242" s="830"/>
      <c r="AE242" s="833"/>
      <c r="AF242" s="827"/>
      <c r="AG242" s="830"/>
      <c r="AH242" s="830"/>
      <c r="AI242" s="830"/>
      <c r="AJ242" s="830"/>
      <c r="AK242" s="833"/>
      <c r="AL242" s="827"/>
      <c r="AM242" s="830"/>
      <c r="AN242" s="307" t="s">
        <v>344</v>
      </c>
      <c r="AO242" s="313">
        <v>0</v>
      </c>
      <c r="AP242" s="313" t="s">
        <v>34</v>
      </c>
      <c r="AQ242" s="367">
        <v>0</v>
      </c>
      <c r="AR242" s="1228"/>
    </row>
    <row r="243" spans="1:44" ht="15" x14ac:dyDescent="0.2">
      <c r="A243" s="933"/>
      <c r="B243" s="1504"/>
      <c r="C243" s="1355"/>
      <c r="D243" s="1249"/>
      <c r="E243" s="1358"/>
      <c r="F243" s="1249"/>
      <c r="G243" s="1352"/>
      <c r="H243" s="933"/>
      <c r="I243" s="935"/>
      <c r="J243" s="830"/>
      <c r="K243" s="830"/>
      <c r="L243" s="830"/>
      <c r="M243" s="833"/>
      <c r="N243" s="827"/>
      <c r="O243" s="830"/>
      <c r="P243" s="830"/>
      <c r="Q243" s="830"/>
      <c r="R243" s="830"/>
      <c r="S243" s="833"/>
      <c r="T243" s="827"/>
      <c r="U243" s="830"/>
      <c r="V243" s="830"/>
      <c r="W243" s="830"/>
      <c r="X243" s="830"/>
      <c r="Y243" s="833"/>
      <c r="Z243" s="827"/>
      <c r="AA243" s="830"/>
      <c r="AB243" s="830"/>
      <c r="AC243" s="830"/>
      <c r="AD243" s="830"/>
      <c r="AE243" s="833"/>
      <c r="AF243" s="827"/>
      <c r="AG243" s="830"/>
      <c r="AH243" s="830"/>
      <c r="AI243" s="830"/>
      <c r="AJ243" s="830"/>
      <c r="AK243" s="833"/>
      <c r="AL243" s="827"/>
      <c r="AM243" s="830"/>
      <c r="AN243" s="307" t="s">
        <v>35</v>
      </c>
      <c r="AO243" s="313">
        <v>1500</v>
      </c>
      <c r="AP243" s="307" t="s">
        <v>25</v>
      </c>
      <c r="AQ243" s="367">
        <v>7500</v>
      </c>
      <c r="AR243" s="1228"/>
    </row>
    <row r="244" spans="1:44" ht="15.75" thickBot="1" x14ac:dyDescent="0.25">
      <c r="A244" s="934"/>
      <c r="B244" s="1505"/>
      <c r="C244" s="1356"/>
      <c r="D244" s="1250"/>
      <c r="E244" s="1359"/>
      <c r="F244" s="1250"/>
      <c r="G244" s="1468"/>
      <c r="H244" s="934"/>
      <c r="I244" s="847"/>
      <c r="J244" s="831"/>
      <c r="K244" s="831"/>
      <c r="L244" s="831"/>
      <c r="M244" s="834"/>
      <c r="N244" s="828"/>
      <c r="O244" s="831"/>
      <c r="P244" s="831"/>
      <c r="Q244" s="831"/>
      <c r="R244" s="831"/>
      <c r="S244" s="834"/>
      <c r="T244" s="828"/>
      <c r="U244" s="831"/>
      <c r="V244" s="831"/>
      <c r="W244" s="831"/>
      <c r="X244" s="831"/>
      <c r="Y244" s="834"/>
      <c r="Z244" s="828"/>
      <c r="AA244" s="831"/>
      <c r="AB244" s="831"/>
      <c r="AC244" s="831"/>
      <c r="AD244" s="831"/>
      <c r="AE244" s="834"/>
      <c r="AF244" s="828"/>
      <c r="AG244" s="831"/>
      <c r="AH244" s="831"/>
      <c r="AI244" s="831"/>
      <c r="AJ244" s="831"/>
      <c r="AK244" s="834"/>
      <c r="AL244" s="828"/>
      <c r="AM244" s="831"/>
      <c r="AN244" s="311" t="s">
        <v>36</v>
      </c>
      <c r="AO244" s="317">
        <v>1115</v>
      </c>
      <c r="AP244" s="317" t="s">
        <v>34</v>
      </c>
      <c r="AQ244" s="346">
        <v>4321.83</v>
      </c>
      <c r="AR244" s="939"/>
    </row>
    <row r="245" spans="1:44" ht="15" x14ac:dyDescent="0.25">
      <c r="A245" s="942">
        <v>27</v>
      </c>
      <c r="B245" s="1488" t="s">
        <v>341</v>
      </c>
      <c r="C245" s="1482" t="s">
        <v>342</v>
      </c>
      <c r="D245" s="1500">
        <v>1.4</v>
      </c>
      <c r="E245" s="1483">
        <v>11200</v>
      </c>
      <c r="F245" s="1500">
        <v>1.4</v>
      </c>
      <c r="G245" s="1484">
        <v>11200</v>
      </c>
      <c r="H245" s="942"/>
      <c r="I245" s="846"/>
      <c r="J245" s="793"/>
      <c r="K245" s="793"/>
      <c r="L245" s="793"/>
      <c r="M245" s="1472"/>
      <c r="N245" s="791"/>
      <c r="O245" s="793"/>
      <c r="P245" s="793"/>
      <c r="Q245" s="793"/>
      <c r="R245" s="793"/>
      <c r="S245" s="1472"/>
      <c r="T245" s="791"/>
      <c r="U245" s="793"/>
      <c r="V245" s="793"/>
      <c r="W245" s="793"/>
      <c r="X245" s="793"/>
      <c r="Y245" s="1472"/>
      <c r="Z245" s="791"/>
      <c r="AA245" s="793"/>
      <c r="AB245" s="793"/>
      <c r="AC245" s="793"/>
      <c r="AD245" s="793"/>
      <c r="AE245" s="1472"/>
      <c r="AF245" s="791"/>
      <c r="AG245" s="793"/>
      <c r="AH245" s="793"/>
      <c r="AI245" s="793"/>
      <c r="AJ245" s="793"/>
      <c r="AK245" s="1472"/>
      <c r="AL245" s="826" t="s">
        <v>85</v>
      </c>
      <c r="AM245" s="829" t="s">
        <v>343</v>
      </c>
      <c r="AN245" s="846" t="s">
        <v>24</v>
      </c>
      <c r="AO245" s="363">
        <v>1.4</v>
      </c>
      <c r="AP245" s="315" t="s">
        <v>15</v>
      </c>
      <c r="AQ245" s="850">
        <v>40558</v>
      </c>
      <c r="AR245" s="1459"/>
    </row>
    <row r="246" spans="1:44" ht="15" x14ac:dyDescent="0.2">
      <c r="A246" s="933"/>
      <c r="B246" s="1489"/>
      <c r="C246" s="1355"/>
      <c r="D246" s="1501"/>
      <c r="E246" s="1358"/>
      <c r="F246" s="1501"/>
      <c r="G246" s="1352"/>
      <c r="H246" s="933"/>
      <c r="I246" s="935"/>
      <c r="J246" s="1470"/>
      <c r="K246" s="1470"/>
      <c r="L246" s="1470"/>
      <c r="M246" s="1473"/>
      <c r="N246" s="1475"/>
      <c r="O246" s="1470"/>
      <c r="P246" s="1470"/>
      <c r="Q246" s="1470"/>
      <c r="R246" s="1470"/>
      <c r="S246" s="1473"/>
      <c r="T246" s="1475"/>
      <c r="U246" s="1470"/>
      <c r="V246" s="1470"/>
      <c r="W246" s="1470"/>
      <c r="X246" s="1470"/>
      <c r="Y246" s="1473"/>
      <c r="Z246" s="1475"/>
      <c r="AA246" s="1470"/>
      <c r="AB246" s="1470"/>
      <c r="AC246" s="1470"/>
      <c r="AD246" s="1470"/>
      <c r="AE246" s="1473"/>
      <c r="AF246" s="1475"/>
      <c r="AG246" s="1470"/>
      <c r="AH246" s="1470"/>
      <c r="AI246" s="1470"/>
      <c r="AJ246" s="1470"/>
      <c r="AK246" s="1473"/>
      <c r="AL246" s="827"/>
      <c r="AM246" s="830"/>
      <c r="AN246" s="935"/>
      <c r="AO246" s="313">
        <v>11200</v>
      </c>
      <c r="AP246" s="307" t="s">
        <v>25</v>
      </c>
      <c r="AQ246" s="937"/>
      <c r="AR246" s="1460"/>
    </row>
    <row r="247" spans="1:44" ht="15" x14ac:dyDescent="0.2">
      <c r="A247" s="933"/>
      <c r="B247" s="1489"/>
      <c r="C247" s="1355"/>
      <c r="D247" s="1501"/>
      <c r="E247" s="1358"/>
      <c r="F247" s="1501"/>
      <c r="G247" s="1352"/>
      <c r="H247" s="933"/>
      <c r="I247" s="935"/>
      <c r="J247" s="1470"/>
      <c r="K247" s="1470"/>
      <c r="L247" s="1470"/>
      <c r="M247" s="1473"/>
      <c r="N247" s="1475"/>
      <c r="O247" s="1470"/>
      <c r="P247" s="1470"/>
      <c r="Q247" s="1470"/>
      <c r="R247" s="1470"/>
      <c r="S247" s="1473"/>
      <c r="T247" s="1475"/>
      <c r="U247" s="1470"/>
      <c r="V247" s="1470"/>
      <c r="W247" s="1470"/>
      <c r="X247" s="1470"/>
      <c r="Y247" s="1473"/>
      <c r="Z247" s="1475"/>
      <c r="AA247" s="1470"/>
      <c r="AB247" s="1470"/>
      <c r="AC247" s="1470"/>
      <c r="AD247" s="1470"/>
      <c r="AE247" s="1473"/>
      <c r="AF247" s="1475"/>
      <c r="AG247" s="1470"/>
      <c r="AH247" s="1470"/>
      <c r="AI247" s="1470"/>
      <c r="AJ247" s="1470"/>
      <c r="AK247" s="1473"/>
      <c r="AL247" s="827"/>
      <c r="AM247" s="830"/>
      <c r="AN247" s="935" t="s">
        <v>29</v>
      </c>
      <c r="AO247" s="345">
        <v>147.68</v>
      </c>
      <c r="AP247" s="307" t="s">
        <v>25</v>
      </c>
      <c r="AQ247" s="937">
        <v>757.12</v>
      </c>
      <c r="AR247" s="1460"/>
    </row>
    <row r="248" spans="1:44" ht="15" x14ac:dyDescent="0.2">
      <c r="A248" s="933"/>
      <c r="B248" s="1489"/>
      <c r="C248" s="1355"/>
      <c r="D248" s="1501"/>
      <c r="E248" s="1358"/>
      <c r="F248" s="1501"/>
      <c r="G248" s="1352"/>
      <c r="H248" s="933"/>
      <c r="I248" s="935"/>
      <c r="J248" s="1470"/>
      <c r="K248" s="1470"/>
      <c r="L248" s="1470"/>
      <c r="M248" s="1473"/>
      <c r="N248" s="1475"/>
      <c r="O248" s="1470"/>
      <c r="P248" s="1470"/>
      <c r="Q248" s="1470"/>
      <c r="R248" s="1470"/>
      <c r="S248" s="1473"/>
      <c r="T248" s="1475"/>
      <c r="U248" s="1470"/>
      <c r="V248" s="1470"/>
      <c r="W248" s="1470"/>
      <c r="X248" s="1470"/>
      <c r="Y248" s="1473"/>
      <c r="Z248" s="1475"/>
      <c r="AA248" s="1470"/>
      <c r="AB248" s="1470"/>
      <c r="AC248" s="1470"/>
      <c r="AD248" s="1470"/>
      <c r="AE248" s="1473"/>
      <c r="AF248" s="1475"/>
      <c r="AG248" s="1470"/>
      <c r="AH248" s="1470"/>
      <c r="AI248" s="1470"/>
      <c r="AJ248" s="1470"/>
      <c r="AK248" s="1473"/>
      <c r="AL248" s="827"/>
      <c r="AM248" s="830"/>
      <c r="AN248" s="935"/>
      <c r="AO248" s="313">
        <v>1.4830000000000001</v>
      </c>
      <c r="AP248" s="307" t="s">
        <v>15</v>
      </c>
      <c r="AQ248" s="937"/>
      <c r="AR248" s="1460"/>
    </row>
    <row r="249" spans="1:44" ht="30" x14ac:dyDescent="0.2">
      <c r="A249" s="933"/>
      <c r="B249" s="1489"/>
      <c r="C249" s="1355"/>
      <c r="D249" s="1501"/>
      <c r="E249" s="1358"/>
      <c r="F249" s="1501"/>
      <c r="G249" s="1352"/>
      <c r="H249" s="933"/>
      <c r="I249" s="935"/>
      <c r="J249" s="1470"/>
      <c r="K249" s="1470"/>
      <c r="L249" s="1470"/>
      <c r="M249" s="1473"/>
      <c r="N249" s="1475"/>
      <c r="O249" s="1470"/>
      <c r="P249" s="1470"/>
      <c r="Q249" s="1470"/>
      <c r="R249" s="1470"/>
      <c r="S249" s="1473"/>
      <c r="T249" s="1475"/>
      <c r="U249" s="1470"/>
      <c r="V249" s="1470"/>
      <c r="W249" s="1470"/>
      <c r="X249" s="1470"/>
      <c r="Y249" s="1473"/>
      <c r="Z249" s="1475"/>
      <c r="AA249" s="1470"/>
      <c r="AB249" s="1470"/>
      <c r="AC249" s="1470"/>
      <c r="AD249" s="1470"/>
      <c r="AE249" s="1473"/>
      <c r="AF249" s="1475"/>
      <c r="AG249" s="1470"/>
      <c r="AH249" s="1470"/>
      <c r="AI249" s="1470"/>
      <c r="AJ249" s="1470"/>
      <c r="AK249" s="1473"/>
      <c r="AL249" s="827"/>
      <c r="AM249" s="830"/>
      <c r="AN249" s="307" t="s">
        <v>32</v>
      </c>
      <c r="AO249" s="313">
        <v>74</v>
      </c>
      <c r="AP249" s="307" t="s">
        <v>31</v>
      </c>
      <c r="AQ249" s="367">
        <v>852.36</v>
      </c>
      <c r="AR249" s="1460"/>
    </row>
    <row r="250" spans="1:44" ht="30" x14ac:dyDescent="0.2">
      <c r="A250" s="933"/>
      <c r="B250" s="1489"/>
      <c r="C250" s="1355"/>
      <c r="D250" s="1501"/>
      <c r="E250" s="1358"/>
      <c r="F250" s="1501"/>
      <c r="G250" s="1352"/>
      <c r="H250" s="933"/>
      <c r="I250" s="935"/>
      <c r="J250" s="1470"/>
      <c r="K250" s="1470"/>
      <c r="L250" s="1470"/>
      <c r="M250" s="1473"/>
      <c r="N250" s="1475"/>
      <c r="O250" s="1470"/>
      <c r="P250" s="1470"/>
      <c r="Q250" s="1470"/>
      <c r="R250" s="1470"/>
      <c r="S250" s="1473"/>
      <c r="T250" s="1475"/>
      <c r="U250" s="1470"/>
      <c r="V250" s="1470"/>
      <c r="W250" s="1470"/>
      <c r="X250" s="1470"/>
      <c r="Y250" s="1473"/>
      <c r="Z250" s="1475"/>
      <c r="AA250" s="1470"/>
      <c r="AB250" s="1470"/>
      <c r="AC250" s="1470"/>
      <c r="AD250" s="1470"/>
      <c r="AE250" s="1473"/>
      <c r="AF250" s="1475"/>
      <c r="AG250" s="1470"/>
      <c r="AH250" s="1470"/>
      <c r="AI250" s="1470"/>
      <c r="AJ250" s="1470"/>
      <c r="AK250" s="1473"/>
      <c r="AL250" s="827"/>
      <c r="AM250" s="830"/>
      <c r="AN250" s="307" t="s">
        <v>344</v>
      </c>
      <c r="AO250" s="313">
        <v>0</v>
      </c>
      <c r="AP250" s="313" t="s">
        <v>34</v>
      </c>
      <c r="AQ250" s="367">
        <v>0</v>
      </c>
      <c r="AR250" s="1460"/>
    </row>
    <row r="251" spans="1:44" ht="15" x14ac:dyDescent="0.2">
      <c r="A251" s="933"/>
      <c r="B251" s="1489"/>
      <c r="C251" s="1355"/>
      <c r="D251" s="1501"/>
      <c r="E251" s="1358"/>
      <c r="F251" s="1501"/>
      <c r="G251" s="1352"/>
      <c r="H251" s="933"/>
      <c r="I251" s="935"/>
      <c r="J251" s="1470"/>
      <c r="K251" s="1470"/>
      <c r="L251" s="1470"/>
      <c r="M251" s="1473"/>
      <c r="N251" s="1475"/>
      <c r="O251" s="1470"/>
      <c r="P251" s="1470"/>
      <c r="Q251" s="1470"/>
      <c r="R251" s="1470"/>
      <c r="S251" s="1473"/>
      <c r="T251" s="1475"/>
      <c r="U251" s="1470"/>
      <c r="V251" s="1470"/>
      <c r="W251" s="1470"/>
      <c r="X251" s="1470"/>
      <c r="Y251" s="1473"/>
      <c r="Z251" s="1475"/>
      <c r="AA251" s="1470"/>
      <c r="AB251" s="1470"/>
      <c r="AC251" s="1470"/>
      <c r="AD251" s="1470"/>
      <c r="AE251" s="1473"/>
      <c r="AF251" s="1475"/>
      <c r="AG251" s="1470"/>
      <c r="AH251" s="1470"/>
      <c r="AI251" s="1470"/>
      <c r="AJ251" s="1470"/>
      <c r="AK251" s="1473"/>
      <c r="AL251" s="827"/>
      <c r="AM251" s="830"/>
      <c r="AN251" s="307" t="s">
        <v>35</v>
      </c>
      <c r="AO251" s="313">
        <v>1800</v>
      </c>
      <c r="AP251" s="307" t="s">
        <v>25</v>
      </c>
      <c r="AQ251" s="367">
        <v>9000</v>
      </c>
      <c r="AR251" s="1460"/>
    </row>
    <row r="252" spans="1:44" ht="15.75" thickBot="1" x14ac:dyDescent="0.25">
      <c r="A252" s="934"/>
      <c r="B252" s="1490"/>
      <c r="C252" s="1356"/>
      <c r="D252" s="1502"/>
      <c r="E252" s="1359"/>
      <c r="F252" s="1502"/>
      <c r="G252" s="1468"/>
      <c r="H252" s="934"/>
      <c r="I252" s="847"/>
      <c r="J252" s="1471"/>
      <c r="K252" s="1471"/>
      <c r="L252" s="1471"/>
      <c r="M252" s="1474"/>
      <c r="N252" s="1476"/>
      <c r="O252" s="1471"/>
      <c r="P252" s="1471"/>
      <c r="Q252" s="1471"/>
      <c r="R252" s="1471"/>
      <c r="S252" s="1474"/>
      <c r="T252" s="1476"/>
      <c r="U252" s="1471"/>
      <c r="V252" s="1471"/>
      <c r="W252" s="1471"/>
      <c r="X252" s="1471"/>
      <c r="Y252" s="1474"/>
      <c r="Z252" s="1476"/>
      <c r="AA252" s="1471"/>
      <c r="AB252" s="1471"/>
      <c r="AC252" s="1471"/>
      <c r="AD252" s="1471"/>
      <c r="AE252" s="1474"/>
      <c r="AF252" s="1476"/>
      <c r="AG252" s="1471"/>
      <c r="AH252" s="1471"/>
      <c r="AI252" s="1471"/>
      <c r="AJ252" s="1471"/>
      <c r="AK252" s="1474"/>
      <c r="AL252" s="828"/>
      <c r="AM252" s="831"/>
      <c r="AN252" s="311" t="s">
        <v>36</v>
      </c>
      <c r="AO252" s="317">
        <v>1400</v>
      </c>
      <c r="AP252" s="317" t="s">
        <v>34</v>
      </c>
      <c r="AQ252" s="346">
        <v>5426.51</v>
      </c>
      <c r="AR252" s="1461"/>
    </row>
    <row r="253" spans="1:44" ht="15" x14ac:dyDescent="0.2">
      <c r="A253" s="1194">
        <v>28</v>
      </c>
      <c r="B253" s="911" t="s">
        <v>345</v>
      </c>
      <c r="C253" s="1354" t="s">
        <v>346</v>
      </c>
      <c r="D253" s="1251">
        <v>1.38</v>
      </c>
      <c r="E253" s="1357">
        <v>10819</v>
      </c>
      <c r="F253" s="1251">
        <v>1.38</v>
      </c>
      <c r="G253" s="1351">
        <v>10819</v>
      </c>
      <c r="H253" s="1194"/>
      <c r="I253" s="943"/>
      <c r="J253" s="781"/>
      <c r="K253" s="1232"/>
      <c r="L253" s="1232"/>
      <c r="M253" s="1234"/>
      <c r="N253" s="1167"/>
      <c r="O253" s="1232"/>
      <c r="P253" s="1232"/>
      <c r="Q253" s="1232"/>
      <c r="R253" s="1232"/>
      <c r="S253" s="1234"/>
      <c r="T253" s="1167"/>
      <c r="U253" s="1232"/>
      <c r="V253" s="1232"/>
      <c r="W253" s="1232"/>
      <c r="X253" s="1232"/>
      <c r="Y253" s="1234"/>
      <c r="Z253" s="1167"/>
      <c r="AA253" s="1232"/>
      <c r="AB253" s="1232"/>
      <c r="AC253" s="1232"/>
      <c r="AD253" s="1232"/>
      <c r="AE253" s="1234"/>
      <c r="AF253" s="1167"/>
      <c r="AG253" s="1232"/>
      <c r="AH253" s="1232"/>
      <c r="AI253" s="1232"/>
      <c r="AJ253" s="1232"/>
      <c r="AK253" s="1234"/>
      <c r="AL253" s="827" t="s">
        <v>85</v>
      </c>
      <c r="AM253" s="830" t="s">
        <v>347</v>
      </c>
      <c r="AN253" s="943" t="s">
        <v>24</v>
      </c>
      <c r="AO253" s="362">
        <v>1.38</v>
      </c>
      <c r="AP253" s="306" t="s">
        <v>15</v>
      </c>
      <c r="AQ253" s="919">
        <f>39978.6-7021.29</f>
        <v>32957.31</v>
      </c>
      <c r="AR253" s="1219"/>
    </row>
    <row r="254" spans="1:44" ht="15" x14ac:dyDescent="0.2">
      <c r="A254" s="933"/>
      <c r="B254" s="912"/>
      <c r="C254" s="1355"/>
      <c r="D254" s="1249"/>
      <c r="E254" s="1358"/>
      <c r="F254" s="1249"/>
      <c r="G254" s="1352"/>
      <c r="H254" s="933"/>
      <c r="I254" s="935"/>
      <c r="J254" s="1469"/>
      <c r="K254" s="1232"/>
      <c r="L254" s="1232"/>
      <c r="M254" s="1234"/>
      <c r="N254" s="1167"/>
      <c r="O254" s="1232"/>
      <c r="P254" s="1232"/>
      <c r="Q254" s="1232"/>
      <c r="R254" s="1232"/>
      <c r="S254" s="1234"/>
      <c r="T254" s="1167"/>
      <c r="U254" s="1232"/>
      <c r="V254" s="1232"/>
      <c r="W254" s="1232"/>
      <c r="X254" s="1232"/>
      <c r="Y254" s="1234"/>
      <c r="Z254" s="1167"/>
      <c r="AA254" s="1232"/>
      <c r="AB254" s="1232"/>
      <c r="AC254" s="1232"/>
      <c r="AD254" s="1232"/>
      <c r="AE254" s="1234"/>
      <c r="AF254" s="1167"/>
      <c r="AG254" s="1232"/>
      <c r="AH254" s="1232"/>
      <c r="AI254" s="1232"/>
      <c r="AJ254" s="1232"/>
      <c r="AK254" s="1234"/>
      <c r="AL254" s="827"/>
      <c r="AM254" s="830"/>
      <c r="AN254" s="935"/>
      <c r="AO254" s="313">
        <v>10819</v>
      </c>
      <c r="AP254" s="307" t="s">
        <v>25</v>
      </c>
      <c r="AQ254" s="937"/>
      <c r="AR254" s="1219"/>
    </row>
    <row r="255" spans="1:44" ht="15" x14ac:dyDescent="0.2">
      <c r="A255" s="933"/>
      <c r="B255" s="912"/>
      <c r="C255" s="1355"/>
      <c r="D255" s="1249"/>
      <c r="E255" s="1358"/>
      <c r="F255" s="1249"/>
      <c r="G255" s="1352"/>
      <c r="H255" s="933"/>
      <c r="I255" s="935"/>
      <c r="J255" s="1469"/>
      <c r="K255" s="1232"/>
      <c r="L255" s="1232"/>
      <c r="M255" s="1234"/>
      <c r="N255" s="1167"/>
      <c r="O255" s="1232"/>
      <c r="P255" s="1232"/>
      <c r="Q255" s="1232"/>
      <c r="R255" s="1232"/>
      <c r="S255" s="1234"/>
      <c r="T255" s="1167"/>
      <c r="U255" s="1232"/>
      <c r="V255" s="1232"/>
      <c r="W255" s="1232"/>
      <c r="X255" s="1232"/>
      <c r="Y255" s="1234"/>
      <c r="Z255" s="1167"/>
      <c r="AA255" s="1232"/>
      <c r="AB255" s="1232"/>
      <c r="AC255" s="1232"/>
      <c r="AD255" s="1232"/>
      <c r="AE255" s="1234"/>
      <c r="AF255" s="1167"/>
      <c r="AG255" s="1232"/>
      <c r="AH255" s="1232"/>
      <c r="AI255" s="1232"/>
      <c r="AJ255" s="1232"/>
      <c r="AK255" s="1234"/>
      <c r="AL255" s="827"/>
      <c r="AM255" s="830"/>
      <c r="AN255" s="935" t="s">
        <v>29</v>
      </c>
      <c r="AO255" s="313">
        <v>420</v>
      </c>
      <c r="AP255" s="307" t="s">
        <v>25</v>
      </c>
      <c r="AQ255" s="937">
        <v>2150.36</v>
      </c>
      <c r="AR255" s="1219"/>
    </row>
    <row r="256" spans="1:44" ht="15" x14ac:dyDescent="0.2">
      <c r="A256" s="933"/>
      <c r="B256" s="912"/>
      <c r="C256" s="1355"/>
      <c r="D256" s="1249"/>
      <c r="E256" s="1358"/>
      <c r="F256" s="1249"/>
      <c r="G256" s="1352"/>
      <c r="H256" s="933"/>
      <c r="I256" s="935"/>
      <c r="J256" s="1469"/>
      <c r="K256" s="1232"/>
      <c r="L256" s="1232"/>
      <c r="M256" s="1234"/>
      <c r="N256" s="1167"/>
      <c r="O256" s="1232"/>
      <c r="P256" s="1232"/>
      <c r="Q256" s="1232"/>
      <c r="R256" s="1232"/>
      <c r="S256" s="1234"/>
      <c r="T256" s="1167"/>
      <c r="U256" s="1232"/>
      <c r="V256" s="1232"/>
      <c r="W256" s="1232"/>
      <c r="X256" s="1232"/>
      <c r="Y256" s="1234"/>
      <c r="Z256" s="1167"/>
      <c r="AA256" s="1232"/>
      <c r="AB256" s="1232"/>
      <c r="AC256" s="1232"/>
      <c r="AD256" s="1232"/>
      <c r="AE256" s="1234"/>
      <c r="AF256" s="1167"/>
      <c r="AG256" s="1232"/>
      <c r="AH256" s="1232"/>
      <c r="AI256" s="1232"/>
      <c r="AJ256" s="1232"/>
      <c r="AK256" s="1234"/>
      <c r="AL256" s="827"/>
      <c r="AM256" s="830"/>
      <c r="AN256" s="935"/>
      <c r="AO256" s="313">
        <v>3.71</v>
      </c>
      <c r="AP256" s="307" t="s">
        <v>15</v>
      </c>
      <c r="AQ256" s="937"/>
      <c r="AR256" s="1219"/>
    </row>
    <row r="257" spans="1:45" ht="30" x14ac:dyDescent="0.25">
      <c r="A257" s="933"/>
      <c r="B257" s="912"/>
      <c r="C257" s="1355"/>
      <c r="D257" s="1249"/>
      <c r="E257" s="1358"/>
      <c r="F257" s="1249"/>
      <c r="G257" s="1352"/>
      <c r="H257" s="933"/>
      <c r="I257" s="935"/>
      <c r="J257" s="1469"/>
      <c r="K257" s="1232"/>
      <c r="L257" s="1232"/>
      <c r="M257" s="1234"/>
      <c r="N257" s="1167"/>
      <c r="O257" s="1232"/>
      <c r="P257" s="1232"/>
      <c r="Q257" s="1232"/>
      <c r="R257" s="1232"/>
      <c r="S257" s="1234"/>
      <c r="T257" s="1167"/>
      <c r="U257" s="1232"/>
      <c r="V257" s="1232"/>
      <c r="W257" s="1232"/>
      <c r="X257" s="1232"/>
      <c r="Y257" s="1234"/>
      <c r="Z257" s="1167"/>
      <c r="AA257" s="1232"/>
      <c r="AB257" s="1232"/>
      <c r="AC257" s="1232"/>
      <c r="AD257" s="1232"/>
      <c r="AE257" s="1234"/>
      <c r="AF257" s="1167"/>
      <c r="AG257" s="1232"/>
      <c r="AH257" s="1232"/>
      <c r="AI257" s="1232"/>
      <c r="AJ257" s="1232"/>
      <c r="AK257" s="1234"/>
      <c r="AL257" s="827"/>
      <c r="AM257" s="830"/>
      <c r="AN257" s="344" t="s">
        <v>30</v>
      </c>
      <c r="AO257" s="313">
        <v>1</v>
      </c>
      <c r="AP257" s="307" t="s">
        <v>31</v>
      </c>
      <c r="AQ257" s="367">
        <v>4000</v>
      </c>
      <c r="AR257" s="1219"/>
    </row>
    <row r="258" spans="1:45" ht="30" x14ac:dyDescent="0.2">
      <c r="A258" s="933"/>
      <c r="B258" s="912"/>
      <c r="C258" s="1355"/>
      <c r="D258" s="1249"/>
      <c r="E258" s="1358"/>
      <c r="F258" s="1249"/>
      <c r="G258" s="1352"/>
      <c r="H258" s="933"/>
      <c r="I258" s="935"/>
      <c r="J258" s="1469"/>
      <c r="K258" s="1232"/>
      <c r="L258" s="1232"/>
      <c r="M258" s="1234"/>
      <c r="N258" s="1167"/>
      <c r="O258" s="1232"/>
      <c r="P258" s="1232"/>
      <c r="Q258" s="1232"/>
      <c r="R258" s="1232"/>
      <c r="S258" s="1234"/>
      <c r="T258" s="1167"/>
      <c r="U258" s="1232"/>
      <c r="V258" s="1232"/>
      <c r="W258" s="1232"/>
      <c r="X258" s="1232"/>
      <c r="Y258" s="1234"/>
      <c r="Z258" s="1167"/>
      <c r="AA258" s="1232"/>
      <c r="AB258" s="1232"/>
      <c r="AC258" s="1232"/>
      <c r="AD258" s="1232"/>
      <c r="AE258" s="1234"/>
      <c r="AF258" s="1167"/>
      <c r="AG258" s="1232"/>
      <c r="AH258" s="1232"/>
      <c r="AI258" s="1232"/>
      <c r="AJ258" s="1232"/>
      <c r="AK258" s="1234"/>
      <c r="AL258" s="827"/>
      <c r="AM258" s="830"/>
      <c r="AN258" s="307" t="s">
        <v>32</v>
      </c>
      <c r="AO258" s="313">
        <v>50</v>
      </c>
      <c r="AP258" s="307" t="s">
        <v>31</v>
      </c>
      <c r="AQ258" s="367">
        <v>575.91999999999996</v>
      </c>
      <c r="AR258" s="1219"/>
    </row>
    <row r="259" spans="1:45" ht="30" x14ac:dyDescent="0.2">
      <c r="A259" s="933"/>
      <c r="B259" s="912"/>
      <c r="C259" s="1355"/>
      <c r="D259" s="1249"/>
      <c r="E259" s="1358"/>
      <c r="F259" s="1249"/>
      <c r="G259" s="1352"/>
      <c r="H259" s="933"/>
      <c r="I259" s="935"/>
      <c r="J259" s="1469"/>
      <c r="K259" s="1232"/>
      <c r="L259" s="1232"/>
      <c r="M259" s="1234"/>
      <c r="N259" s="1167"/>
      <c r="O259" s="1232"/>
      <c r="P259" s="1232"/>
      <c r="Q259" s="1232"/>
      <c r="R259" s="1232"/>
      <c r="S259" s="1234"/>
      <c r="T259" s="1167"/>
      <c r="U259" s="1232"/>
      <c r="V259" s="1232"/>
      <c r="W259" s="1232"/>
      <c r="X259" s="1232"/>
      <c r="Y259" s="1234"/>
      <c r="Z259" s="1167"/>
      <c r="AA259" s="1232"/>
      <c r="AB259" s="1232"/>
      <c r="AC259" s="1232"/>
      <c r="AD259" s="1232"/>
      <c r="AE259" s="1234"/>
      <c r="AF259" s="1167"/>
      <c r="AG259" s="1232"/>
      <c r="AH259" s="1232"/>
      <c r="AI259" s="1232"/>
      <c r="AJ259" s="1232"/>
      <c r="AK259" s="1234"/>
      <c r="AL259" s="827"/>
      <c r="AM259" s="830"/>
      <c r="AN259" s="307" t="s">
        <v>344</v>
      </c>
      <c r="AO259" s="313">
        <v>350</v>
      </c>
      <c r="AP259" s="307" t="s">
        <v>34</v>
      </c>
      <c r="AQ259" s="367">
        <v>1925</v>
      </c>
      <c r="AR259" s="1219"/>
    </row>
    <row r="260" spans="1:45" ht="15" x14ac:dyDescent="0.2">
      <c r="A260" s="933"/>
      <c r="B260" s="912"/>
      <c r="C260" s="1355"/>
      <c r="D260" s="1249"/>
      <c r="E260" s="1358"/>
      <c r="F260" s="1249"/>
      <c r="G260" s="1352"/>
      <c r="H260" s="933"/>
      <c r="I260" s="935"/>
      <c r="J260" s="1469"/>
      <c r="K260" s="1232"/>
      <c r="L260" s="1232"/>
      <c r="M260" s="1234"/>
      <c r="N260" s="1167"/>
      <c r="O260" s="1232"/>
      <c r="P260" s="1232"/>
      <c r="Q260" s="1232"/>
      <c r="R260" s="1232"/>
      <c r="S260" s="1234"/>
      <c r="T260" s="1167"/>
      <c r="U260" s="1232"/>
      <c r="V260" s="1232"/>
      <c r="W260" s="1232"/>
      <c r="X260" s="1232"/>
      <c r="Y260" s="1234"/>
      <c r="Z260" s="1167"/>
      <c r="AA260" s="1232"/>
      <c r="AB260" s="1232"/>
      <c r="AC260" s="1232"/>
      <c r="AD260" s="1232"/>
      <c r="AE260" s="1234"/>
      <c r="AF260" s="1167"/>
      <c r="AG260" s="1232"/>
      <c r="AH260" s="1232"/>
      <c r="AI260" s="1232"/>
      <c r="AJ260" s="1232"/>
      <c r="AK260" s="1234"/>
      <c r="AL260" s="827"/>
      <c r="AM260" s="830"/>
      <c r="AN260" s="307" t="s">
        <v>35</v>
      </c>
      <c r="AO260" s="313">
        <v>1850</v>
      </c>
      <c r="AP260" s="307" t="s">
        <v>25</v>
      </c>
      <c r="AQ260" s="367">
        <v>9250</v>
      </c>
      <c r="AR260" s="1219"/>
    </row>
    <row r="261" spans="1:45" ht="15.75" thickBot="1" x14ac:dyDescent="0.25">
      <c r="A261" s="934"/>
      <c r="B261" s="817"/>
      <c r="C261" s="1356"/>
      <c r="D261" s="1250"/>
      <c r="E261" s="1359"/>
      <c r="F261" s="1250"/>
      <c r="G261" s="1468"/>
      <c r="H261" s="934"/>
      <c r="I261" s="847"/>
      <c r="J261" s="764"/>
      <c r="K261" s="756"/>
      <c r="L261" s="756"/>
      <c r="M261" s="1235"/>
      <c r="N261" s="760"/>
      <c r="O261" s="756"/>
      <c r="P261" s="756"/>
      <c r="Q261" s="756"/>
      <c r="R261" s="756"/>
      <c r="S261" s="1235"/>
      <c r="T261" s="760"/>
      <c r="U261" s="756"/>
      <c r="V261" s="756"/>
      <c r="W261" s="756"/>
      <c r="X261" s="756"/>
      <c r="Y261" s="1235"/>
      <c r="Z261" s="760"/>
      <c r="AA261" s="756"/>
      <c r="AB261" s="756"/>
      <c r="AC261" s="756"/>
      <c r="AD261" s="756"/>
      <c r="AE261" s="1235"/>
      <c r="AF261" s="760"/>
      <c r="AG261" s="756"/>
      <c r="AH261" s="756"/>
      <c r="AI261" s="756"/>
      <c r="AJ261" s="756"/>
      <c r="AK261" s="1235"/>
      <c r="AL261" s="828"/>
      <c r="AM261" s="831"/>
      <c r="AN261" s="311" t="s">
        <v>36</v>
      </c>
      <c r="AO261" s="317">
        <v>1380</v>
      </c>
      <c r="AP261" s="311" t="s">
        <v>34</v>
      </c>
      <c r="AQ261" s="346">
        <v>5348.99</v>
      </c>
      <c r="AR261" s="1220"/>
    </row>
    <row r="262" spans="1:45" ht="15.75" thickBot="1" x14ac:dyDescent="0.25">
      <c r="A262" s="1328" t="s">
        <v>69</v>
      </c>
      <c r="B262" s="1329"/>
      <c r="C262" s="1330"/>
      <c r="D262" s="750">
        <f>SUM(D25:D261)</f>
        <v>47.073999999999998</v>
      </c>
      <c r="E262" s="750">
        <f>SUM(E25:E261)</f>
        <v>493527.9</v>
      </c>
      <c r="F262" s="750">
        <f>SUM(F25:F261)</f>
        <v>47.073999999999998</v>
      </c>
      <c r="G262" s="750">
        <f>SUM(G25:G261)</f>
        <v>493527.9</v>
      </c>
      <c r="H262" s="375"/>
      <c r="I262" s="376"/>
      <c r="J262" s="376"/>
      <c r="K262" s="751">
        <v>7.758</v>
      </c>
      <c r="L262" s="376"/>
      <c r="M262" s="687">
        <f>SUM(M263:M277)</f>
        <v>369986.80600000004</v>
      </c>
      <c r="N262" s="375"/>
      <c r="O262" s="376"/>
      <c r="P262" s="376"/>
      <c r="Q262" s="751">
        <v>5.62</v>
      </c>
      <c r="R262" s="376"/>
      <c r="S262" s="377">
        <v>369560.84379999997</v>
      </c>
      <c r="T262" s="375"/>
      <c r="U262" s="376"/>
      <c r="V262" s="376"/>
      <c r="W262" s="751">
        <v>5.8760000000000003</v>
      </c>
      <c r="X262" s="376"/>
      <c r="Y262" s="378">
        <v>369875.56364000001</v>
      </c>
      <c r="Z262" s="375"/>
      <c r="AA262" s="376"/>
      <c r="AB262" s="376"/>
      <c r="AC262" s="751">
        <v>7.1550000000000002</v>
      </c>
      <c r="AD262" s="376"/>
      <c r="AE262" s="378">
        <v>372002.41759999999</v>
      </c>
      <c r="AF262" s="375"/>
      <c r="AG262" s="376"/>
      <c r="AH262" s="376"/>
      <c r="AI262" s="751">
        <v>7.9</v>
      </c>
      <c r="AJ262" s="598"/>
      <c r="AK262" s="378">
        <v>372482.34899999999</v>
      </c>
      <c r="AL262" s="375"/>
      <c r="AM262" s="598"/>
      <c r="AN262" s="598"/>
      <c r="AO262" s="751">
        <v>9.6300000000000008</v>
      </c>
      <c r="AP262" s="376"/>
      <c r="AQ262" s="378">
        <f>SUM(AQ212:AQ261)</f>
        <v>366196.6399999999</v>
      </c>
      <c r="AR262" s="754">
        <f>K262+Q262+W262+AC262+AI262+AO262</f>
        <v>43.939000000000007</v>
      </c>
      <c r="AS262" s="729"/>
    </row>
    <row r="263" spans="1:45" ht="15" x14ac:dyDescent="0.25">
      <c r="A263" s="1520" t="s">
        <v>69</v>
      </c>
      <c r="B263" s="1521"/>
      <c r="C263" s="1521"/>
      <c r="D263" s="1521"/>
      <c r="E263" s="1521"/>
      <c r="F263" s="1521"/>
      <c r="G263" s="1521"/>
      <c r="H263" s="1521"/>
      <c r="I263" s="1522"/>
      <c r="J263" s="1312" t="s">
        <v>24</v>
      </c>
      <c r="K263" s="379">
        <f>K25+K33+K42+K51+K60</f>
        <v>7.7579999999999991</v>
      </c>
      <c r="L263" s="370" t="s">
        <v>15</v>
      </c>
      <c r="M263" s="1313">
        <f>M25+M33+M42+M51+M60</f>
        <v>351430.22600000002</v>
      </c>
      <c r="N263" s="380"/>
      <c r="O263" s="381"/>
      <c r="P263" s="1312" t="s">
        <v>24</v>
      </c>
      <c r="Q263" s="379">
        <f>Q68+Q76+Q85+Q94+Q102+Q110</f>
        <v>5.62</v>
      </c>
      <c r="R263" s="370" t="s">
        <v>15</v>
      </c>
      <c r="S263" s="1313">
        <v>270322</v>
      </c>
      <c r="T263" s="380"/>
      <c r="U263" s="381"/>
      <c r="V263" s="1312" t="s">
        <v>24</v>
      </c>
      <c r="W263" s="379">
        <f>W118+W126+W135+W144+W152</f>
        <v>5.8759999999999994</v>
      </c>
      <c r="X263" s="370" t="s">
        <v>15</v>
      </c>
      <c r="Y263" s="1315">
        <v>313881.59999999998</v>
      </c>
      <c r="Z263" s="382"/>
      <c r="AA263" s="381"/>
      <c r="AB263" s="1312" t="s">
        <v>24</v>
      </c>
      <c r="AC263" s="379">
        <f>AC161+AC169+AC178+AC186</f>
        <v>9.2550000000000008</v>
      </c>
      <c r="AD263" s="370" t="s">
        <v>15</v>
      </c>
      <c r="AE263" s="1315">
        <v>300787.5</v>
      </c>
      <c r="AF263" s="382"/>
      <c r="AG263" s="381"/>
      <c r="AH263" s="1312" t="s">
        <v>24</v>
      </c>
      <c r="AI263" s="733">
        <f>AI194+AI203</f>
        <v>7.8999999999999995</v>
      </c>
      <c r="AJ263" s="731" t="s">
        <v>15</v>
      </c>
      <c r="AK263" s="1315">
        <v>329430</v>
      </c>
      <c r="AL263" s="382"/>
      <c r="AM263" s="381"/>
      <c r="AN263" s="1312" t="s">
        <v>24</v>
      </c>
      <c r="AO263" s="379">
        <f>AO212+AO220+AO228+AO237+AO245+AO253</f>
        <v>9.629999999999999</v>
      </c>
      <c r="AP263" s="370" t="s">
        <v>15</v>
      </c>
      <c r="AQ263" s="1315">
        <f>AQ212+AQ220+AQ228+AQ237+AQ245+AQ253</f>
        <v>271959.81</v>
      </c>
      <c r="AR263" s="754">
        <f>K263+Q263+W263+AC263+AI263+AO263</f>
        <v>46.039000000000001</v>
      </c>
      <c r="AS263" s="730"/>
    </row>
    <row r="264" spans="1:45" ht="15" x14ac:dyDescent="0.25">
      <c r="A264" s="1523"/>
      <c r="B264" s="1524"/>
      <c r="C264" s="1524"/>
      <c r="D264" s="1524"/>
      <c r="E264" s="1524"/>
      <c r="F264" s="1524"/>
      <c r="G264" s="1524"/>
      <c r="H264" s="1524"/>
      <c r="I264" s="1525"/>
      <c r="J264" s="1514"/>
      <c r="K264" s="749">
        <f t="shared" ref="K264:K270" si="0">K26+K34+K43+K52+K61</f>
        <v>100671</v>
      </c>
      <c r="L264" s="295" t="s">
        <v>25</v>
      </c>
      <c r="M264" s="1465"/>
      <c r="N264" s="384"/>
      <c r="O264" s="381"/>
      <c r="P264" s="1514"/>
      <c r="Q264" s="383">
        <v>88871</v>
      </c>
      <c r="R264" s="295" t="s">
        <v>25</v>
      </c>
      <c r="S264" s="1465"/>
      <c r="T264" s="384"/>
      <c r="U264" s="381"/>
      <c r="V264" s="1514"/>
      <c r="W264" s="383">
        <v>62037.4</v>
      </c>
      <c r="X264" s="295" t="s">
        <v>25</v>
      </c>
      <c r="Y264" s="1462"/>
      <c r="Z264" s="382"/>
      <c r="AA264" s="381"/>
      <c r="AB264" s="1514"/>
      <c r="AC264" s="383">
        <v>87033</v>
      </c>
      <c r="AD264" s="295" t="s">
        <v>25</v>
      </c>
      <c r="AE264" s="1462"/>
      <c r="AF264" s="382"/>
      <c r="AG264" s="381"/>
      <c r="AH264" s="1514"/>
      <c r="AI264" s="385">
        <v>54181</v>
      </c>
      <c r="AJ264" s="732" t="s">
        <v>25</v>
      </c>
      <c r="AK264" s="1462"/>
      <c r="AL264" s="382"/>
      <c r="AM264" s="381"/>
      <c r="AN264" s="1514"/>
      <c r="AO264" s="383">
        <v>70120</v>
      </c>
      <c r="AP264" s="295" t="s">
        <v>25</v>
      </c>
      <c r="AQ264" s="1462"/>
      <c r="AR264" s="752"/>
      <c r="AS264" s="468"/>
    </row>
    <row r="265" spans="1:45" ht="15" hidden="1" customHeight="1" x14ac:dyDescent="0.25">
      <c r="A265" s="1523"/>
      <c r="B265" s="1524"/>
      <c r="C265" s="1524"/>
      <c r="D265" s="1524"/>
      <c r="E265" s="1524"/>
      <c r="F265" s="1524"/>
      <c r="G265" s="1524"/>
      <c r="H265" s="1524"/>
      <c r="I265" s="1525"/>
      <c r="J265" s="1513" t="s">
        <v>26</v>
      </c>
      <c r="K265" s="749">
        <f t="shared" si="0"/>
        <v>4763.7800000000007</v>
      </c>
      <c r="L265" s="413" t="s">
        <v>15</v>
      </c>
      <c r="M265" s="1466"/>
      <c r="N265" s="384"/>
      <c r="O265" s="381"/>
      <c r="P265" s="1513" t="s">
        <v>26</v>
      </c>
      <c r="Q265" s="413"/>
      <c r="R265" s="413" t="s">
        <v>15</v>
      </c>
      <c r="S265" s="1466"/>
      <c r="T265" s="384"/>
      <c r="U265" s="381"/>
      <c r="V265" s="1529" t="s">
        <v>26</v>
      </c>
      <c r="W265" s="413"/>
      <c r="X265" s="413" t="s">
        <v>15</v>
      </c>
      <c r="Y265" s="1463"/>
      <c r="Z265" s="382"/>
      <c r="AA265" s="381"/>
      <c r="AB265" s="1529" t="s">
        <v>26</v>
      </c>
      <c r="AC265" s="413"/>
      <c r="AD265" s="413" t="s">
        <v>15</v>
      </c>
      <c r="AE265" s="1463"/>
      <c r="AF265" s="382"/>
      <c r="AG265" s="381"/>
      <c r="AH265" s="1529" t="s">
        <v>26</v>
      </c>
      <c r="AI265" s="413"/>
      <c r="AJ265" s="413" t="s">
        <v>15</v>
      </c>
      <c r="AK265" s="1463"/>
      <c r="AL265" s="382"/>
      <c r="AM265" s="381"/>
      <c r="AN265" s="1529" t="s">
        <v>26</v>
      </c>
      <c r="AO265" s="413"/>
      <c r="AP265" s="413" t="s">
        <v>15</v>
      </c>
      <c r="AQ265" s="1463"/>
      <c r="AR265" s="752"/>
      <c r="AS265" s="468"/>
    </row>
    <row r="266" spans="1:45" ht="15" hidden="1" customHeight="1" x14ac:dyDescent="0.25">
      <c r="A266" s="1523"/>
      <c r="B266" s="1524"/>
      <c r="C266" s="1524"/>
      <c r="D266" s="1524"/>
      <c r="E266" s="1524"/>
      <c r="F266" s="1524"/>
      <c r="G266" s="1524"/>
      <c r="H266" s="1524"/>
      <c r="I266" s="1525"/>
      <c r="J266" s="1514"/>
      <c r="K266" s="749">
        <f t="shared" si="0"/>
        <v>0</v>
      </c>
      <c r="L266" s="413" t="s">
        <v>25</v>
      </c>
      <c r="M266" s="1467"/>
      <c r="N266" s="384"/>
      <c r="O266" s="381"/>
      <c r="P266" s="1514"/>
      <c r="Q266" s="413"/>
      <c r="R266" s="413" t="s">
        <v>25</v>
      </c>
      <c r="S266" s="1467"/>
      <c r="T266" s="384"/>
      <c r="U266" s="381"/>
      <c r="V266" s="1530"/>
      <c r="W266" s="413"/>
      <c r="X266" s="413" t="s">
        <v>25</v>
      </c>
      <c r="Y266" s="1464"/>
      <c r="Z266" s="382"/>
      <c r="AA266" s="381"/>
      <c r="AB266" s="1530"/>
      <c r="AC266" s="413"/>
      <c r="AD266" s="413" t="s">
        <v>25</v>
      </c>
      <c r="AE266" s="1464"/>
      <c r="AF266" s="382"/>
      <c r="AG266" s="381"/>
      <c r="AH266" s="1530"/>
      <c r="AI266" s="413"/>
      <c r="AJ266" s="413" t="s">
        <v>25</v>
      </c>
      <c r="AK266" s="1464"/>
      <c r="AL266" s="382"/>
      <c r="AM266" s="381"/>
      <c r="AN266" s="1530"/>
      <c r="AO266" s="413"/>
      <c r="AP266" s="413" t="s">
        <v>25</v>
      </c>
      <c r="AQ266" s="1464"/>
      <c r="AR266" s="752"/>
      <c r="AS266" s="468"/>
    </row>
    <row r="267" spans="1:45" ht="15" hidden="1" customHeight="1" x14ac:dyDescent="0.25">
      <c r="A267" s="1523"/>
      <c r="B267" s="1524"/>
      <c r="C267" s="1524"/>
      <c r="D267" s="1524"/>
      <c r="E267" s="1524"/>
      <c r="F267" s="1524"/>
      <c r="G267" s="1524"/>
      <c r="H267" s="1524"/>
      <c r="I267" s="1525"/>
      <c r="J267" s="1513" t="s">
        <v>27</v>
      </c>
      <c r="K267" s="749">
        <f t="shared" si="0"/>
        <v>0</v>
      </c>
      <c r="L267" s="413" t="s">
        <v>15</v>
      </c>
      <c r="M267" s="1466"/>
      <c r="N267" s="384"/>
      <c r="O267" s="381"/>
      <c r="P267" s="1513" t="s">
        <v>27</v>
      </c>
      <c r="Q267" s="413"/>
      <c r="R267" s="413" t="s">
        <v>15</v>
      </c>
      <c r="S267" s="1466"/>
      <c r="T267" s="384"/>
      <c r="U267" s="381"/>
      <c r="V267" s="1529" t="s">
        <v>27</v>
      </c>
      <c r="W267" s="413"/>
      <c r="X267" s="413" t="s">
        <v>15</v>
      </c>
      <c r="Y267" s="1463"/>
      <c r="Z267" s="382"/>
      <c r="AA267" s="381"/>
      <c r="AB267" s="1529" t="s">
        <v>27</v>
      </c>
      <c r="AC267" s="413"/>
      <c r="AD267" s="413" t="s">
        <v>15</v>
      </c>
      <c r="AE267" s="1463"/>
      <c r="AF267" s="382"/>
      <c r="AG267" s="381"/>
      <c r="AH267" s="1529" t="s">
        <v>27</v>
      </c>
      <c r="AI267" s="413"/>
      <c r="AJ267" s="413" t="s">
        <v>15</v>
      </c>
      <c r="AK267" s="1463"/>
      <c r="AL267" s="382"/>
      <c r="AM267" s="381"/>
      <c r="AN267" s="1529" t="s">
        <v>27</v>
      </c>
      <c r="AO267" s="413"/>
      <c r="AP267" s="413" t="s">
        <v>15</v>
      </c>
      <c r="AQ267" s="1463"/>
      <c r="AR267" s="752"/>
      <c r="AS267" s="468"/>
    </row>
    <row r="268" spans="1:45" ht="15" hidden="1" customHeight="1" x14ac:dyDescent="0.25">
      <c r="A268" s="1523"/>
      <c r="B268" s="1524"/>
      <c r="C268" s="1524"/>
      <c r="D268" s="1524"/>
      <c r="E268" s="1524"/>
      <c r="F268" s="1524"/>
      <c r="G268" s="1524"/>
      <c r="H268" s="1524"/>
      <c r="I268" s="1525"/>
      <c r="J268" s="1514"/>
      <c r="K268" s="749">
        <f t="shared" si="0"/>
        <v>0</v>
      </c>
      <c r="L268" s="413" t="s">
        <v>25</v>
      </c>
      <c r="M268" s="1467"/>
      <c r="N268" s="384"/>
      <c r="O268" s="381"/>
      <c r="P268" s="1514"/>
      <c r="Q268" s="413"/>
      <c r="R268" s="413" t="s">
        <v>25</v>
      </c>
      <c r="S268" s="1467"/>
      <c r="T268" s="384"/>
      <c r="U268" s="381"/>
      <c r="V268" s="1530"/>
      <c r="W268" s="413"/>
      <c r="X268" s="413" t="s">
        <v>25</v>
      </c>
      <c r="Y268" s="1464"/>
      <c r="Z268" s="382"/>
      <c r="AA268" s="381"/>
      <c r="AB268" s="1530"/>
      <c r="AC268" s="413"/>
      <c r="AD268" s="413" t="s">
        <v>25</v>
      </c>
      <c r="AE268" s="1464"/>
      <c r="AF268" s="382"/>
      <c r="AG268" s="381"/>
      <c r="AH268" s="1530"/>
      <c r="AI268" s="413"/>
      <c r="AJ268" s="413" t="s">
        <v>25</v>
      </c>
      <c r="AK268" s="1464"/>
      <c r="AL268" s="382"/>
      <c r="AM268" s="381"/>
      <c r="AN268" s="1530"/>
      <c r="AO268" s="413"/>
      <c r="AP268" s="413" t="s">
        <v>25</v>
      </c>
      <c r="AQ268" s="1464"/>
      <c r="AR268" s="752"/>
      <c r="AS268" s="468"/>
    </row>
    <row r="269" spans="1:45" ht="15" hidden="1" customHeight="1" x14ac:dyDescent="0.25">
      <c r="A269" s="1523"/>
      <c r="B269" s="1524"/>
      <c r="C269" s="1524"/>
      <c r="D269" s="1524"/>
      <c r="E269" s="1524"/>
      <c r="F269" s="1524"/>
      <c r="G269" s="1524"/>
      <c r="H269" s="1524"/>
      <c r="I269" s="1525"/>
      <c r="J269" s="1513" t="s">
        <v>28</v>
      </c>
      <c r="K269" s="749">
        <f t="shared" si="0"/>
        <v>1206</v>
      </c>
      <c r="L269" s="413" t="s">
        <v>15</v>
      </c>
      <c r="M269" s="1466"/>
      <c r="N269" s="384"/>
      <c r="O269" s="381"/>
      <c r="P269" s="1513" t="s">
        <v>28</v>
      </c>
      <c r="Q269" s="413"/>
      <c r="R269" s="413" t="s">
        <v>15</v>
      </c>
      <c r="S269" s="1466"/>
      <c r="T269" s="384"/>
      <c r="U269" s="381"/>
      <c r="V269" s="1529" t="s">
        <v>28</v>
      </c>
      <c r="W269" s="413"/>
      <c r="X269" s="413" t="s">
        <v>15</v>
      </c>
      <c r="Y269" s="1463"/>
      <c r="Z269" s="382"/>
      <c r="AA269" s="381"/>
      <c r="AB269" s="1529" t="s">
        <v>28</v>
      </c>
      <c r="AC269" s="413"/>
      <c r="AD269" s="413" t="s">
        <v>15</v>
      </c>
      <c r="AE269" s="1463"/>
      <c r="AF269" s="382"/>
      <c r="AG269" s="381"/>
      <c r="AH269" s="1529" t="s">
        <v>28</v>
      </c>
      <c r="AI269" s="413"/>
      <c r="AJ269" s="413" t="s">
        <v>15</v>
      </c>
      <c r="AK269" s="1463"/>
      <c r="AL269" s="382"/>
      <c r="AM269" s="381"/>
      <c r="AN269" s="1529" t="s">
        <v>28</v>
      </c>
      <c r="AO269" s="413"/>
      <c r="AP269" s="413" t="s">
        <v>15</v>
      </c>
      <c r="AQ269" s="1463"/>
      <c r="AR269" s="752"/>
      <c r="AS269" s="468"/>
    </row>
    <row r="270" spans="1:45" ht="15" hidden="1" customHeight="1" x14ac:dyDescent="0.25">
      <c r="A270" s="1523"/>
      <c r="B270" s="1524"/>
      <c r="C270" s="1524"/>
      <c r="D270" s="1524"/>
      <c r="E270" s="1524"/>
      <c r="F270" s="1524"/>
      <c r="G270" s="1524"/>
      <c r="H270" s="1524"/>
      <c r="I270" s="1525"/>
      <c r="J270" s="1514"/>
      <c r="K270" s="749">
        <f t="shared" si="0"/>
        <v>4720</v>
      </c>
      <c r="L270" s="413" t="s">
        <v>25</v>
      </c>
      <c r="M270" s="1467"/>
      <c r="N270" s="384"/>
      <c r="O270" s="381"/>
      <c r="P270" s="1514"/>
      <c r="Q270" s="413"/>
      <c r="R270" s="413" t="s">
        <v>25</v>
      </c>
      <c r="S270" s="1467"/>
      <c r="T270" s="384"/>
      <c r="U270" s="381"/>
      <c r="V270" s="1530"/>
      <c r="W270" s="413"/>
      <c r="X270" s="413" t="s">
        <v>25</v>
      </c>
      <c r="Y270" s="1464"/>
      <c r="Z270" s="382"/>
      <c r="AA270" s="381"/>
      <c r="AB270" s="1530"/>
      <c r="AC270" s="413"/>
      <c r="AD270" s="413" t="s">
        <v>25</v>
      </c>
      <c r="AE270" s="1464"/>
      <c r="AF270" s="382"/>
      <c r="AG270" s="381"/>
      <c r="AH270" s="1530"/>
      <c r="AI270" s="413"/>
      <c r="AJ270" s="413" t="s">
        <v>25</v>
      </c>
      <c r="AK270" s="1464"/>
      <c r="AL270" s="382"/>
      <c r="AM270" s="381"/>
      <c r="AN270" s="1530"/>
      <c r="AO270" s="413"/>
      <c r="AP270" s="413" t="s">
        <v>25</v>
      </c>
      <c r="AQ270" s="1464"/>
      <c r="AR270" s="752"/>
      <c r="AS270" s="468"/>
    </row>
    <row r="271" spans="1:45" ht="15" x14ac:dyDescent="0.25">
      <c r="A271" s="1523"/>
      <c r="B271" s="1524"/>
      <c r="C271" s="1524"/>
      <c r="D271" s="1524"/>
      <c r="E271" s="1524"/>
      <c r="F271" s="1524"/>
      <c r="G271" s="1524"/>
      <c r="H271" s="1524"/>
      <c r="I271" s="1525"/>
      <c r="J271" s="1513" t="s">
        <v>29</v>
      </c>
      <c r="K271" s="749">
        <f>K27+K35+K44+K53+K62</f>
        <v>4763.7800000000007</v>
      </c>
      <c r="L271" s="295" t="s">
        <v>25</v>
      </c>
      <c r="M271" s="1515">
        <f>M27+M35+M44+M53+M62</f>
        <v>6644.6189999999997</v>
      </c>
      <c r="N271" s="384"/>
      <c r="O271" s="381"/>
      <c r="P271" s="1513" t="s">
        <v>29</v>
      </c>
      <c r="Q271" s="386">
        <v>2140.4</v>
      </c>
      <c r="R271" s="295" t="s">
        <v>25</v>
      </c>
      <c r="S271" s="1515">
        <v>10948.216159999998</v>
      </c>
      <c r="T271" s="384"/>
      <c r="U271" s="381"/>
      <c r="V271" s="1513" t="s">
        <v>29</v>
      </c>
      <c r="W271" s="386">
        <v>1212.6600000000001</v>
      </c>
      <c r="X271" s="295" t="s">
        <v>25</v>
      </c>
      <c r="Y271" s="1327">
        <v>6200.2287199999992</v>
      </c>
      <c r="Z271" s="382"/>
      <c r="AA271" s="381"/>
      <c r="AB271" s="1513" t="s">
        <v>29</v>
      </c>
      <c r="AC271" s="386">
        <v>3261</v>
      </c>
      <c r="AD271" s="295" t="s">
        <v>25</v>
      </c>
      <c r="AE271" s="1327">
        <v>18641.22</v>
      </c>
      <c r="AF271" s="382"/>
      <c r="AG271" s="381"/>
      <c r="AH271" s="1513" t="s">
        <v>29</v>
      </c>
      <c r="AI271" s="385">
        <v>600.5</v>
      </c>
      <c r="AJ271" s="295" t="s">
        <v>25</v>
      </c>
      <c r="AK271" s="1327">
        <v>3080.6461600000002</v>
      </c>
      <c r="AL271" s="382"/>
      <c r="AM271" s="381"/>
      <c r="AN271" s="1513" t="s">
        <v>29</v>
      </c>
      <c r="AO271" s="383">
        <v>2101.6800000000003</v>
      </c>
      <c r="AP271" s="295" t="s">
        <v>25</v>
      </c>
      <c r="AQ271" s="1327">
        <v>10729.130000000001</v>
      </c>
      <c r="AR271" s="752"/>
      <c r="AS271" s="468"/>
    </row>
    <row r="272" spans="1:45" ht="15" x14ac:dyDescent="0.25">
      <c r="A272" s="1523"/>
      <c r="B272" s="1524"/>
      <c r="C272" s="1524"/>
      <c r="D272" s="1524"/>
      <c r="E272" s="1524"/>
      <c r="F272" s="1524"/>
      <c r="G272" s="1524"/>
      <c r="H272" s="1524"/>
      <c r="I272" s="1525"/>
      <c r="J272" s="1514"/>
      <c r="K272" s="386"/>
      <c r="L272" s="295" t="s">
        <v>15</v>
      </c>
      <c r="M272" s="1465"/>
      <c r="N272" s="384"/>
      <c r="O272" s="381"/>
      <c r="P272" s="1514"/>
      <c r="Q272" s="386">
        <v>16.854999999999997</v>
      </c>
      <c r="R272" s="295" t="s">
        <v>15</v>
      </c>
      <c r="S272" s="1465"/>
      <c r="T272" s="384"/>
      <c r="U272" s="381"/>
      <c r="V272" s="1514"/>
      <c r="W272" s="386">
        <v>9.34</v>
      </c>
      <c r="X272" s="295" t="s">
        <v>15</v>
      </c>
      <c r="Y272" s="1462"/>
      <c r="Z272" s="382"/>
      <c r="AA272" s="381"/>
      <c r="AB272" s="1514"/>
      <c r="AC272" s="386">
        <v>20.756</v>
      </c>
      <c r="AD272" s="295" t="s">
        <v>15</v>
      </c>
      <c r="AE272" s="1462"/>
      <c r="AF272" s="382"/>
      <c r="AG272" s="381"/>
      <c r="AH272" s="1514"/>
      <c r="AI272" s="385">
        <v>6.5</v>
      </c>
      <c r="AJ272" s="295" t="s">
        <v>15</v>
      </c>
      <c r="AK272" s="1462"/>
      <c r="AL272" s="382"/>
      <c r="AM272" s="381"/>
      <c r="AN272" s="1514"/>
      <c r="AO272" s="383">
        <v>12.367999999999999</v>
      </c>
      <c r="AP272" s="295" t="s">
        <v>15</v>
      </c>
      <c r="AQ272" s="1462"/>
      <c r="AR272" s="752"/>
      <c r="AS272" s="468"/>
    </row>
    <row r="273" spans="1:45" ht="30" x14ac:dyDescent="0.25">
      <c r="A273" s="1523"/>
      <c r="B273" s="1524"/>
      <c r="C273" s="1524"/>
      <c r="D273" s="1524"/>
      <c r="E273" s="1524"/>
      <c r="F273" s="1524"/>
      <c r="G273" s="1524"/>
      <c r="H273" s="1524"/>
      <c r="I273" s="1525"/>
      <c r="J273" s="387" t="s">
        <v>30</v>
      </c>
      <c r="K273" s="386">
        <f>K37+K46+K55+K64</f>
        <v>0</v>
      </c>
      <c r="L273" s="295" t="s">
        <v>31</v>
      </c>
      <c r="M273" s="388">
        <v>0</v>
      </c>
      <c r="N273" s="384"/>
      <c r="O273" s="381"/>
      <c r="P273" s="387" t="s">
        <v>30</v>
      </c>
      <c r="Q273" s="385">
        <v>4</v>
      </c>
      <c r="R273" s="295" t="s">
        <v>31</v>
      </c>
      <c r="S273" s="389">
        <v>16000</v>
      </c>
      <c r="T273" s="384"/>
      <c r="U273" s="381"/>
      <c r="V273" s="387" t="s">
        <v>30</v>
      </c>
      <c r="W273" s="385">
        <v>6</v>
      </c>
      <c r="X273" s="295" t="s">
        <v>31</v>
      </c>
      <c r="Y273" s="390">
        <v>24000</v>
      </c>
      <c r="Z273" s="382"/>
      <c r="AA273" s="381"/>
      <c r="AB273" s="387" t="s">
        <v>30</v>
      </c>
      <c r="AC273" s="385">
        <v>4</v>
      </c>
      <c r="AD273" s="295" t="s">
        <v>31</v>
      </c>
      <c r="AE273" s="390">
        <v>16000</v>
      </c>
      <c r="AF273" s="382"/>
      <c r="AG273" s="381"/>
      <c r="AH273" s="387" t="s">
        <v>30</v>
      </c>
      <c r="AI273" s="385">
        <v>0</v>
      </c>
      <c r="AJ273" s="295" t="s">
        <v>31</v>
      </c>
      <c r="AK273" s="390">
        <v>0</v>
      </c>
      <c r="AL273" s="382"/>
      <c r="AM273" s="381"/>
      <c r="AN273" s="387" t="s">
        <v>30</v>
      </c>
      <c r="AO273" s="385">
        <v>1</v>
      </c>
      <c r="AP273" s="295" t="s">
        <v>31</v>
      </c>
      <c r="AQ273" s="390">
        <v>4000</v>
      </c>
      <c r="AR273" s="752"/>
      <c r="AS273" s="468"/>
    </row>
    <row r="274" spans="1:45" ht="30" x14ac:dyDescent="0.25">
      <c r="A274" s="1523"/>
      <c r="B274" s="1524"/>
      <c r="C274" s="1524"/>
      <c r="D274" s="1524"/>
      <c r="E274" s="1524"/>
      <c r="F274" s="1524"/>
      <c r="G274" s="1524"/>
      <c r="H274" s="1524"/>
      <c r="I274" s="1525"/>
      <c r="J274" s="387" t="s">
        <v>32</v>
      </c>
      <c r="K274" s="386">
        <f>K29+K38+K47+K56+K65</f>
        <v>0</v>
      </c>
      <c r="L274" s="295" t="s">
        <v>31</v>
      </c>
      <c r="M274" s="388">
        <v>0</v>
      </c>
      <c r="N274" s="384"/>
      <c r="O274" s="381"/>
      <c r="P274" s="387" t="s">
        <v>32</v>
      </c>
      <c r="Q274" s="385">
        <v>135</v>
      </c>
      <c r="R274" s="295" t="s">
        <v>31</v>
      </c>
      <c r="S274" s="389">
        <v>1554.9842799999999</v>
      </c>
      <c r="T274" s="384"/>
      <c r="U274" s="381"/>
      <c r="V274" s="387" t="s">
        <v>32</v>
      </c>
      <c r="W274" s="385">
        <v>121</v>
      </c>
      <c r="X274" s="295" t="s">
        <v>31</v>
      </c>
      <c r="Y274" s="390">
        <v>1393.7349199999999</v>
      </c>
      <c r="Z274" s="382"/>
      <c r="AA274" s="381"/>
      <c r="AB274" s="387" t="s">
        <v>32</v>
      </c>
      <c r="AC274" s="385">
        <v>65</v>
      </c>
      <c r="AD274" s="295" t="s">
        <v>31</v>
      </c>
      <c r="AE274" s="390">
        <v>748.69759999999997</v>
      </c>
      <c r="AF274" s="382"/>
      <c r="AG274" s="381"/>
      <c r="AH274" s="387" t="s">
        <v>32</v>
      </c>
      <c r="AI274" s="385">
        <v>11</v>
      </c>
      <c r="AJ274" s="295" t="s">
        <v>31</v>
      </c>
      <c r="AK274" s="390">
        <v>126.70284000000001</v>
      </c>
      <c r="AL274" s="382"/>
      <c r="AM274" s="381"/>
      <c r="AN274" s="387" t="s">
        <v>32</v>
      </c>
      <c r="AO274" s="385">
        <v>280</v>
      </c>
      <c r="AP274" s="295" t="s">
        <v>31</v>
      </c>
      <c r="AQ274" s="390">
        <v>3225.15</v>
      </c>
      <c r="AR274" s="752"/>
      <c r="AS274" s="468"/>
    </row>
    <row r="275" spans="1:45" ht="45" x14ac:dyDescent="0.25">
      <c r="A275" s="1523"/>
      <c r="B275" s="1524"/>
      <c r="C275" s="1524"/>
      <c r="D275" s="1524"/>
      <c r="E275" s="1524"/>
      <c r="F275" s="1524"/>
      <c r="G275" s="1524"/>
      <c r="H275" s="1524"/>
      <c r="I275" s="1525"/>
      <c r="J275" s="387" t="s">
        <v>33</v>
      </c>
      <c r="K275" s="386">
        <f>K30+K39+K48+K57+K66</f>
        <v>80</v>
      </c>
      <c r="L275" s="295" t="s">
        <v>34</v>
      </c>
      <c r="M275" s="388">
        <f>M30+M39+M48+M57+M66</f>
        <v>63.162999999999997</v>
      </c>
      <c r="N275" s="384"/>
      <c r="O275" s="381"/>
      <c r="P275" s="387" t="s">
        <v>33</v>
      </c>
      <c r="Q275" s="385">
        <v>1594</v>
      </c>
      <c r="R275" s="295" t="s">
        <v>34</v>
      </c>
      <c r="S275" s="389">
        <v>8767</v>
      </c>
      <c r="T275" s="384"/>
      <c r="U275" s="381"/>
      <c r="V275" s="387" t="s">
        <v>33</v>
      </c>
      <c r="W275" s="385">
        <v>0</v>
      </c>
      <c r="X275" s="295" t="s">
        <v>34</v>
      </c>
      <c r="Y275" s="390">
        <v>0</v>
      </c>
      <c r="Z275" s="382"/>
      <c r="AA275" s="381"/>
      <c r="AB275" s="387" t="s">
        <v>33</v>
      </c>
      <c r="AC275" s="385">
        <v>650</v>
      </c>
      <c r="AD275" s="295" t="s">
        <v>34</v>
      </c>
      <c r="AE275" s="389">
        <v>3575</v>
      </c>
      <c r="AF275" s="384"/>
      <c r="AG275" s="381"/>
      <c r="AH275" s="387" t="s">
        <v>33</v>
      </c>
      <c r="AI275" s="385">
        <v>790</v>
      </c>
      <c r="AJ275" s="295" t="s">
        <v>34</v>
      </c>
      <c r="AK275" s="390">
        <v>4345</v>
      </c>
      <c r="AL275" s="382"/>
      <c r="AM275" s="381"/>
      <c r="AN275" s="387" t="s">
        <v>33</v>
      </c>
      <c r="AO275" s="385">
        <v>350</v>
      </c>
      <c r="AP275" s="295" t="s">
        <v>34</v>
      </c>
      <c r="AQ275" s="390">
        <v>1925</v>
      </c>
      <c r="AR275" s="752"/>
      <c r="AS275" s="468"/>
    </row>
    <row r="276" spans="1:45" ht="15" x14ac:dyDescent="0.25">
      <c r="A276" s="1523"/>
      <c r="B276" s="1524"/>
      <c r="C276" s="1524"/>
      <c r="D276" s="1524"/>
      <c r="E276" s="1524"/>
      <c r="F276" s="1524"/>
      <c r="G276" s="1524"/>
      <c r="H276" s="1524"/>
      <c r="I276" s="1525"/>
      <c r="J276" s="387" t="s">
        <v>35</v>
      </c>
      <c r="K276" s="386">
        <f>K31+K40+K49+K58+K67</f>
        <v>5846</v>
      </c>
      <c r="L276" s="295" t="s">
        <v>25</v>
      </c>
      <c r="M276" s="388">
        <f>M31+M40+M49+M58+M67</f>
        <v>11848.797999999999</v>
      </c>
      <c r="N276" s="384"/>
      <c r="O276" s="381"/>
      <c r="P276" s="387" t="s">
        <v>35</v>
      </c>
      <c r="Q276" s="385">
        <v>9958</v>
      </c>
      <c r="R276" s="295" t="s">
        <v>25</v>
      </c>
      <c r="S276" s="389">
        <v>49790</v>
      </c>
      <c r="T276" s="384"/>
      <c r="U276" s="381"/>
      <c r="V276" s="387" t="s">
        <v>35</v>
      </c>
      <c r="W276" s="385">
        <v>4880</v>
      </c>
      <c r="X276" s="295" t="s">
        <v>25</v>
      </c>
      <c r="Y276" s="390">
        <v>24400</v>
      </c>
      <c r="Z276" s="382"/>
      <c r="AA276" s="381"/>
      <c r="AB276" s="387" t="s">
        <v>35</v>
      </c>
      <c r="AC276" s="385">
        <v>1200</v>
      </c>
      <c r="AD276" s="295" t="s">
        <v>25</v>
      </c>
      <c r="AE276" s="390">
        <v>32250</v>
      </c>
      <c r="AF276" s="382"/>
      <c r="AG276" s="381"/>
      <c r="AH276" s="387" t="s">
        <v>35</v>
      </c>
      <c r="AI276" s="385">
        <v>7100</v>
      </c>
      <c r="AJ276" s="295" t="s">
        <v>25</v>
      </c>
      <c r="AK276" s="390">
        <v>35500</v>
      </c>
      <c r="AL276" s="382"/>
      <c r="AM276" s="381"/>
      <c r="AN276" s="387" t="s">
        <v>35</v>
      </c>
      <c r="AO276" s="385">
        <v>8100</v>
      </c>
      <c r="AP276" s="295" t="s">
        <v>25</v>
      </c>
      <c r="AQ276" s="390">
        <v>40500</v>
      </c>
      <c r="AR276" s="752"/>
      <c r="AS276" s="468"/>
    </row>
    <row r="277" spans="1:45" ht="15.75" thickBot="1" x14ac:dyDescent="0.3">
      <c r="A277" s="1523"/>
      <c r="B277" s="1524"/>
      <c r="C277" s="1524"/>
      <c r="D277" s="1524"/>
      <c r="E277" s="1524"/>
      <c r="F277" s="1524"/>
      <c r="G277" s="1524"/>
      <c r="H277" s="1524"/>
      <c r="I277" s="1525"/>
      <c r="J277" s="387" t="s">
        <v>36</v>
      </c>
      <c r="K277" s="386">
        <f>K32+K41+K50+K59</f>
        <v>0</v>
      </c>
      <c r="L277" s="295" t="s">
        <v>34</v>
      </c>
      <c r="M277" s="388">
        <f>M32+M41+M50+M59</f>
        <v>0</v>
      </c>
      <c r="N277" s="384"/>
      <c r="O277" s="381"/>
      <c r="P277" s="387" t="s">
        <v>36</v>
      </c>
      <c r="Q277" s="385">
        <v>3142</v>
      </c>
      <c r="R277" s="295" t="s">
        <v>34</v>
      </c>
      <c r="S277" s="389">
        <v>12178.64336</v>
      </c>
      <c r="T277" s="384"/>
      <c r="U277" s="381"/>
      <c r="V277" s="387" t="s">
        <v>36</v>
      </c>
      <c r="W277" s="385">
        <v>0</v>
      </c>
      <c r="X277" s="295" t="s">
        <v>34</v>
      </c>
      <c r="Y277" s="390">
        <v>0</v>
      </c>
      <c r="Z277" s="382"/>
      <c r="AA277" s="381"/>
      <c r="AB277" s="387" t="s">
        <v>36</v>
      </c>
      <c r="AC277" s="385">
        <v>0</v>
      </c>
      <c r="AD277" s="295" t="s">
        <v>34</v>
      </c>
      <c r="AE277" s="390">
        <v>0</v>
      </c>
      <c r="AF277" s="382"/>
      <c r="AG277" s="381"/>
      <c r="AH277" s="387" t="s">
        <v>36</v>
      </c>
      <c r="AI277" s="385">
        <v>0</v>
      </c>
      <c r="AJ277" s="295" t="s">
        <v>34</v>
      </c>
      <c r="AK277" s="390">
        <v>0</v>
      </c>
      <c r="AL277" s="382"/>
      <c r="AM277" s="381"/>
      <c r="AN277" s="387" t="s">
        <v>36</v>
      </c>
      <c r="AO277" s="385">
        <v>8735</v>
      </c>
      <c r="AP277" s="295" t="s">
        <v>34</v>
      </c>
      <c r="AQ277" s="390">
        <v>33857.550000000003</v>
      </c>
      <c r="AR277" s="752"/>
      <c r="AS277" s="468"/>
    </row>
    <row r="278" spans="1:45" ht="45.75" hidden="1" customHeight="1" x14ac:dyDescent="0.25">
      <c r="A278" s="1523"/>
      <c r="B278" s="1524"/>
      <c r="C278" s="1524"/>
      <c r="D278" s="1524"/>
      <c r="E278" s="1524"/>
      <c r="F278" s="1524"/>
      <c r="G278" s="1524"/>
      <c r="H278" s="1524"/>
      <c r="I278" s="1525"/>
      <c r="J278" s="289" t="s">
        <v>37</v>
      </c>
      <c r="K278" s="413"/>
      <c r="L278" s="413" t="s">
        <v>34</v>
      </c>
      <c r="M278" s="288"/>
      <c r="N278" s="391"/>
      <c r="O278" s="392"/>
      <c r="P278" s="289" t="s">
        <v>37</v>
      </c>
      <c r="Q278" s="413"/>
      <c r="R278" s="413" t="s">
        <v>34</v>
      </c>
      <c r="S278" s="290"/>
      <c r="T278" s="393"/>
      <c r="U278" s="392"/>
      <c r="V278" s="289" t="s">
        <v>37</v>
      </c>
      <c r="W278" s="413"/>
      <c r="X278" s="413" t="s">
        <v>34</v>
      </c>
      <c r="Y278" s="291"/>
      <c r="Z278" s="391"/>
      <c r="AA278" s="392"/>
      <c r="AB278" s="289" t="s">
        <v>37</v>
      </c>
      <c r="AC278" s="413"/>
      <c r="AD278" s="413" t="s">
        <v>34</v>
      </c>
      <c r="AE278" s="291"/>
      <c r="AF278" s="391"/>
      <c r="AG278" s="392"/>
      <c r="AH278" s="289" t="s">
        <v>37</v>
      </c>
      <c r="AI278" s="413"/>
      <c r="AJ278" s="413" t="s">
        <v>34</v>
      </c>
      <c r="AK278" s="288"/>
      <c r="AL278" s="391"/>
      <c r="AM278" s="392"/>
      <c r="AN278" s="289" t="s">
        <v>37</v>
      </c>
      <c r="AO278" s="413"/>
      <c r="AP278" s="413" t="s">
        <v>34</v>
      </c>
      <c r="AQ278" s="288"/>
      <c r="AR278" s="752"/>
    </row>
    <row r="279" spans="1:45" ht="15.75" hidden="1" customHeight="1" thickBot="1" x14ac:dyDescent="0.3">
      <c r="A279" s="1526"/>
      <c r="B279" s="1527"/>
      <c r="C279" s="1527"/>
      <c r="D279" s="1527"/>
      <c r="E279" s="1527"/>
      <c r="F279" s="1527"/>
      <c r="G279" s="1527"/>
      <c r="H279" s="1527"/>
      <c r="I279" s="1528"/>
      <c r="J279" s="283" t="s">
        <v>38</v>
      </c>
      <c r="K279" s="286"/>
      <c r="L279" s="286"/>
      <c r="M279" s="287"/>
      <c r="N279" s="394"/>
      <c r="O279" s="395"/>
      <c r="P279" s="283" t="s">
        <v>38</v>
      </c>
      <c r="Q279" s="286"/>
      <c r="R279" s="286"/>
      <c r="S279" s="287"/>
      <c r="T279" s="394"/>
      <c r="U279" s="395"/>
      <c r="V279" s="283" t="s">
        <v>38</v>
      </c>
      <c r="W279" s="286"/>
      <c r="X279" s="286"/>
      <c r="Y279" s="284"/>
      <c r="Z279" s="394"/>
      <c r="AA279" s="395"/>
      <c r="AB279" s="283" t="s">
        <v>38</v>
      </c>
      <c r="AC279" s="286"/>
      <c r="AD279" s="286"/>
      <c r="AE279" s="284"/>
      <c r="AF279" s="394"/>
      <c r="AG279" s="395"/>
      <c r="AH279" s="283" t="s">
        <v>38</v>
      </c>
      <c r="AI279" s="286"/>
      <c r="AJ279" s="286"/>
      <c r="AK279" s="287"/>
      <c r="AL279" s="394"/>
      <c r="AM279" s="395"/>
      <c r="AN279" s="283" t="s">
        <v>38</v>
      </c>
      <c r="AO279" s="286"/>
      <c r="AP279" s="286"/>
      <c r="AQ279" s="287"/>
      <c r="AR279" s="753"/>
    </row>
    <row r="280" spans="1:45" ht="21" thickBot="1" x14ac:dyDescent="0.25">
      <c r="A280" s="1516" t="s">
        <v>615</v>
      </c>
      <c r="B280" s="1517"/>
      <c r="C280" s="1517"/>
      <c r="D280" s="1517"/>
      <c r="E280" s="1517"/>
      <c r="F280" s="1517"/>
      <c r="G280" s="1517"/>
      <c r="H280" s="1517"/>
      <c r="I280" s="1517"/>
      <c r="J280" s="1517"/>
      <c r="K280" s="1517"/>
      <c r="L280" s="1517"/>
      <c r="M280" s="1517"/>
      <c r="N280" s="1517"/>
      <c r="O280" s="1517"/>
      <c r="P280" s="1517"/>
      <c r="Q280" s="1517"/>
      <c r="R280" s="1517"/>
      <c r="S280" s="1517"/>
      <c r="T280" s="1517"/>
      <c r="U280" s="1517"/>
      <c r="V280" s="1517"/>
      <c r="W280" s="1517"/>
      <c r="X280" s="1517"/>
      <c r="Y280" s="1517"/>
      <c r="Z280" s="1517"/>
      <c r="AA280" s="1517"/>
      <c r="AB280" s="1517"/>
      <c r="AC280" s="1517"/>
      <c r="AD280" s="1517"/>
      <c r="AE280" s="1517"/>
      <c r="AF280" s="1517"/>
      <c r="AG280" s="1517"/>
      <c r="AH280" s="1517"/>
      <c r="AI280" s="1517"/>
      <c r="AJ280" s="1517"/>
      <c r="AK280" s="1517"/>
      <c r="AL280" s="1517"/>
      <c r="AM280" s="1517"/>
      <c r="AN280" s="1517"/>
      <c r="AO280" s="1517"/>
      <c r="AP280" s="1517"/>
      <c r="AQ280" s="1517"/>
      <c r="AR280" s="1518"/>
    </row>
    <row r="281" spans="1:45" ht="30.75" thickBot="1" x14ac:dyDescent="0.3">
      <c r="A281" s="1519" t="s">
        <v>616</v>
      </c>
      <c r="B281" s="1519"/>
      <c r="C281" s="1519"/>
      <c r="D281" s="1519"/>
      <c r="E281" s="1519"/>
      <c r="F281" s="1519"/>
      <c r="G281" s="1519"/>
      <c r="H281" s="1519"/>
      <c r="I281" s="1519"/>
      <c r="J281" s="415" t="s">
        <v>618</v>
      </c>
      <c r="K281" s="414">
        <v>50.98</v>
      </c>
      <c r="L281" s="414" t="s">
        <v>469</v>
      </c>
      <c r="M281" s="416">
        <v>98986.097999999998</v>
      </c>
      <c r="N281" s="417"/>
      <c r="O281" s="418"/>
      <c r="P281" s="415" t="s">
        <v>618</v>
      </c>
      <c r="Q281" s="414">
        <v>50.98</v>
      </c>
      <c r="R281" s="414" t="s">
        <v>469</v>
      </c>
      <c r="S281" s="416">
        <v>103912.73718</v>
      </c>
      <c r="T281" s="417"/>
      <c r="U281" s="418"/>
      <c r="V281" s="415" t="s">
        <v>618</v>
      </c>
      <c r="W281" s="414">
        <v>50.98</v>
      </c>
      <c r="X281" s="414" t="s">
        <v>469</v>
      </c>
      <c r="Y281" s="416">
        <v>109267.7792</v>
      </c>
      <c r="Z281" s="417"/>
      <c r="AA281" s="418"/>
      <c r="AB281" s="415" t="s">
        <v>618</v>
      </c>
      <c r="AC281" s="414">
        <v>50.98</v>
      </c>
      <c r="AD281" s="414" t="s">
        <v>469</v>
      </c>
      <c r="AE281" s="416">
        <v>113966.29300000001</v>
      </c>
      <c r="AF281" s="417"/>
      <c r="AG281" s="418"/>
      <c r="AH281" s="415" t="s">
        <v>618</v>
      </c>
      <c r="AI281" s="414">
        <v>50.98</v>
      </c>
      <c r="AJ281" s="414" t="s">
        <v>469</v>
      </c>
      <c r="AK281" s="416">
        <v>113966.29300000001</v>
      </c>
      <c r="AL281" s="417"/>
      <c r="AM281" s="418"/>
      <c r="AN281" s="415" t="s">
        <v>618</v>
      </c>
      <c r="AO281" s="414">
        <v>50.98</v>
      </c>
      <c r="AP281" s="414" t="s">
        <v>469</v>
      </c>
      <c r="AQ281" s="416">
        <v>113966.29300000001</v>
      </c>
      <c r="AR281" s="412"/>
    </row>
    <row r="282" spans="1:45" ht="14.25" x14ac:dyDescent="0.2">
      <c r="A282" s="1309" t="s">
        <v>617</v>
      </c>
      <c r="B282" s="1310"/>
      <c r="C282" s="1310"/>
      <c r="D282" s="1310"/>
      <c r="E282" s="1310"/>
      <c r="F282" s="1310"/>
      <c r="G282" s="1310"/>
      <c r="H282" s="1310"/>
      <c r="I282" s="1310"/>
      <c r="J282" s="1310"/>
      <c r="K282" s="1310"/>
      <c r="L282" s="1310"/>
      <c r="M282" s="1310"/>
      <c r="N282" s="1310"/>
      <c r="O282" s="1310"/>
      <c r="P282" s="1310"/>
      <c r="Q282" s="1310"/>
      <c r="R282" s="1310"/>
      <c r="S282" s="1310"/>
      <c r="T282" s="1310"/>
      <c r="U282" s="1310"/>
      <c r="V282" s="1310"/>
      <c r="W282" s="1310"/>
      <c r="X282" s="1310"/>
      <c r="Y282" s="1310"/>
      <c r="Z282" s="1310"/>
      <c r="AA282" s="1310"/>
      <c r="AB282" s="1310"/>
      <c r="AC282" s="1310"/>
      <c r="AD282" s="1310"/>
      <c r="AE282" s="1310"/>
      <c r="AF282" s="1310"/>
      <c r="AG282" s="1310"/>
      <c r="AH282" s="1310"/>
      <c r="AI282" s="1310"/>
      <c r="AJ282" s="1310"/>
      <c r="AK282" s="1310"/>
      <c r="AL282" s="1310"/>
      <c r="AM282" s="1310"/>
      <c r="AN282" s="1310"/>
      <c r="AO282" s="1310"/>
      <c r="AP282" s="1310"/>
      <c r="AQ282" s="1310"/>
      <c r="AR282" s="1311"/>
    </row>
    <row r="283" spans="1:45" ht="15" x14ac:dyDescent="0.2">
      <c r="A283" s="912">
        <v>1</v>
      </c>
      <c r="B283" s="912" t="s">
        <v>410</v>
      </c>
      <c r="C283" s="1303" t="s">
        <v>453</v>
      </c>
      <c r="D283" s="1304">
        <v>1.18</v>
      </c>
      <c r="E283" s="1305">
        <v>10030</v>
      </c>
      <c r="F283" s="1305">
        <v>1.18</v>
      </c>
      <c r="G283" s="1343">
        <v>10030</v>
      </c>
      <c r="H283" s="1346" t="s">
        <v>661</v>
      </c>
      <c r="I283" s="1305" t="s">
        <v>662</v>
      </c>
      <c r="J283" s="922" t="s">
        <v>24</v>
      </c>
      <c r="K283" s="345">
        <v>0.125</v>
      </c>
      <c r="L283" s="626" t="s">
        <v>15</v>
      </c>
      <c r="M283" s="937">
        <v>6485.0730000000003</v>
      </c>
      <c r="N283" s="1301"/>
      <c r="O283" s="1320"/>
      <c r="P283" s="990"/>
      <c r="Q283" s="990"/>
      <c r="R283" s="990"/>
      <c r="S283" s="1015"/>
      <c r="T283" s="1301"/>
      <c r="U283" s="1320"/>
      <c r="V283" s="990"/>
      <c r="W283" s="990"/>
      <c r="X283" s="990"/>
      <c r="Y283" s="1015"/>
      <c r="Z283" s="1301"/>
      <c r="AA283" s="1320"/>
      <c r="AB283" s="990"/>
      <c r="AC283" s="990"/>
      <c r="AD283" s="990"/>
      <c r="AE283" s="1015"/>
      <c r="AF283" s="1301"/>
      <c r="AG283" s="1320"/>
      <c r="AH283" s="990"/>
      <c r="AI283" s="990"/>
      <c r="AJ283" s="990"/>
      <c r="AK283" s="1015"/>
      <c r="AL283" s="1301"/>
      <c r="AM283" s="1320"/>
      <c r="AN283" s="990"/>
      <c r="AO283" s="990"/>
      <c r="AP283" s="990"/>
      <c r="AQ283" s="1015"/>
      <c r="AR283" s="986"/>
    </row>
    <row r="284" spans="1:45" ht="15" x14ac:dyDescent="0.2">
      <c r="A284" s="912"/>
      <c r="B284" s="912"/>
      <c r="C284" s="1303"/>
      <c r="D284" s="1304"/>
      <c r="E284" s="1305"/>
      <c r="F284" s="1305"/>
      <c r="G284" s="1343"/>
      <c r="H284" s="1346"/>
      <c r="I284" s="1305"/>
      <c r="J284" s="943"/>
      <c r="K284" s="632">
        <v>1063</v>
      </c>
      <c r="L284" s="626" t="s">
        <v>25</v>
      </c>
      <c r="M284" s="937"/>
      <c r="N284" s="1323"/>
      <c r="O284" s="1325"/>
      <c r="P284" s="819"/>
      <c r="Q284" s="819"/>
      <c r="R284" s="819"/>
      <c r="S284" s="821"/>
      <c r="T284" s="1322"/>
      <c r="U284" s="1324"/>
      <c r="V284" s="1028"/>
      <c r="W284" s="1028"/>
      <c r="X284" s="1028"/>
      <c r="Y284" s="1021"/>
      <c r="Z284" s="1322"/>
      <c r="AA284" s="1324"/>
      <c r="AB284" s="1028"/>
      <c r="AC284" s="1028"/>
      <c r="AD284" s="1028"/>
      <c r="AE284" s="1021"/>
      <c r="AF284" s="1322"/>
      <c r="AG284" s="1324"/>
      <c r="AH284" s="1028"/>
      <c r="AI284" s="1028"/>
      <c r="AJ284" s="1028"/>
      <c r="AK284" s="1021"/>
      <c r="AL284" s="1322"/>
      <c r="AM284" s="1324"/>
      <c r="AN284" s="1028"/>
      <c r="AO284" s="1028"/>
      <c r="AP284" s="1028"/>
      <c r="AQ284" s="1021"/>
      <c r="AR284" s="1225"/>
    </row>
    <row r="285" spans="1:45" ht="15" x14ac:dyDescent="0.2">
      <c r="A285" s="912">
        <v>2</v>
      </c>
      <c r="B285" s="912">
        <v>2248249</v>
      </c>
      <c r="C285" s="1303" t="s">
        <v>663</v>
      </c>
      <c r="D285" s="1304">
        <v>2</v>
      </c>
      <c r="E285" s="1305">
        <v>23110</v>
      </c>
      <c r="F285" s="1305">
        <v>2</v>
      </c>
      <c r="G285" s="1343">
        <v>23110</v>
      </c>
      <c r="H285" s="1348"/>
      <c r="I285" s="1331"/>
      <c r="J285" s="1331"/>
      <c r="K285" s="1331"/>
      <c r="L285" s="1334"/>
      <c r="M285" s="1337"/>
      <c r="N285" s="1345" t="s">
        <v>664</v>
      </c>
      <c r="O285" s="912" t="s">
        <v>665</v>
      </c>
      <c r="P285" s="935" t="s">
        <v>24</v>
      </c>
      <c r="Q285" s="345">
        <v>0.125</v>
      </c>
      <c r="R285" s="626" t="s">
        <v>15</v>
      </c>
      <c r="S285" s="937">
        <v>8809.44</v>
      </c>
      <c r="T285" s="1322"/>
      <c r="U285" s="1324"/>
      <c r="V285" s="1028"/>
      <c r="W285" s="1028"/>
      <c r="X285" s="1028"/>
      <c r="Y285" s="1021"/>
      <c r="Z285" s="1322"/>
      <c r="AA285" s="1324"/>
      <c r="AB285" s="1028"/>
      <c r="AC285" s="1028"/>
      <c r="AD285" s="1028"/>
      <c r="AE285" s="1021"/>
      <c r="AF285" s="1322"/>
      <c r="AG285" s="1324"/>
      <c r="AH285" s="1028"/>
      <c r="AI285" s="1028"/>
      <c r="AJ285" s="1028"/>
      <c r="AK285" s="1021"/>
      <c r="AL285" s="1322"/>
      <c r="AM285" s="1324"/>
      <c r="AN285" s="1028"/>
      <c r="AO285" s="1028"/>
      <c r="AP285" s="1028"/>
      <c r="AQ285" s="1021"/>
      <c r="AR285" s="986"/>
    </row>
    <row r="286" spans="1:45" ht="15" x14ac:dyDescent="0.2">
      <c r="A286" s="912"/>
      <c r="B286" s="912"/>
      <c r="C286" s="1303"/>
      <c r="D286" s="1304"/>
      <c r="E286" s="1305"/>
      <c r="F286" s="1305"/>
      <c r="G286" s="1343"/>
      <c r="H286" s="1349"/>
      <c r="I286" s="1332"/>
      <c r="J286" s="1332"/>
      <c r="K286" s="1332"/>
      <c r="L286" s="1335"/>
      <c r="M286" s="1338"/>
      <c r="N286" s="1345"/>
      <c r="O286" s="912"/>
      <c r="P286" s="935"/>
      <c r="Q286" s="632">
        <v>1444</v>
      </c>
      <c r="R286" s="626" t="s">
        <v>25</v>
      </c>
      <c r="S286" s="937"/>
      <c r="T286" s="1323"/>
      <c r="U286" s="1325"/>
      <c r="V286" s="819"/>
      <c r="W286" s="819"/>
      <c r="X286" s="819"/>
      <c r="Y286" s="821"/>
      <c r="Z286" s="1322"/>
      <c r="AA286" s="1324"/>
      <c r="AB286" s="1028"/>
      <c r="AC286" s="1028"/>
      <c r="AD286" s="1028"/>
      <c r="AE286" s="1021"/>
      <c r="AF286" s="1322"/>
      <c r="AG286" s="1324"/>
      <c r="AH286" s="1028"/>
      <c r="AI286" s="1028"/>
      <c r="AJ286" s="1028"/>
      <c r="AK286" s="1021"/>
      <c r="AL286" s="1322"/>
      <c r="AM286" s="1324"/>
      <c r="AN286" s="1028"/>
      <c r="AO286" s="1028"/>
      <c r="AP286" s="1028"/>
      <c r="AQ286" s="1021"/>
      <c r="AR286" s="1225"/>
    </row>
    <row r="287" spans="1:45" ht="15" x14ac:dyDescent="0.2">
      <c r="A287" s="912">
        <v>3</v>
      </c>
      <c r="B287" s="912">
        <v>2247454</v>
      </c>
      <c r="C287" s="1303" t="s">
        <v>416</v>
      </c>
      <c r="D287" s="1304">
        <v>1.83</v>
      </c>
      <c r="E287" s="1305">
        <v>32250</v>
      </c>
      <c r="F287" s="1305">
        <v>1.83</v>
      </c>
      <c r="G287" s="1306">
        <v>32250</v>
      </c>
      <c r="H287" s="1349"/>
      <c r="I287" s="1332"/>
      <c r="J287" s="1332"/>
      <c r="K287" s="1332"/>
      <c r="L287" s="1335"/>
      <c r="M287" s="1338"/>
      <c r="N287" s="1301"/>
      <c r="O287" s="1320"/>
      <c r="P287" s="990"/>
      <c r="Q287" s="990"/>
      <c r="R287" s="990"/>
      <c r="S287" s="1015"/>
      <c r="T287" s="1346" t="s">
        <v>497</v>
      </c>
      <c r="U287" s="1305" t="s">
        <v>666</v>
      </c>
      <c r="V287" s="935" t="s">
        <v>24</v>
      </c>
      <c r="W287" s="345">
        <v>0.125</v>
      </c>
      <c r="X287" s="626" t="s">
        <v>15</v>
      </c>
      <c r="Y287" s="937">
        <v>13433.8</v>
      </c>
      <c r="Z287" s="1322"/>
      <c r="AA287" s="1324"/>
      <c r="AB287" s="1028"/>
      <c r="AC287" s="1028"/>
      <c r="AD287" s="1028"/>
      <c r="AE287" s="1021"/>
      <c r="AF287" s="1322"/>
      <c r="AG287" s="1324"/>
      <c r="AH287" s="1028"/>
      <c r="AI287" s="1028"/>
      <c r="AJ287" s="1028"/>
      <c r="AK287" s="1021"/>
      <c r="AL287" s="1322"/>
      <c r="AM287" s="1324"/>
      <c r="AN287" s="1028"/>
      <c r="AO287" s="1028"/>
      <c r="AP287" s="1028"/>
      <c r="AQ287" s="1021"/>
      <c r="AR287" s="986"/>
    </row>
    <row r="288" spans="1:45" ht="15" x14ac:dyDescent="0.2">
      <c r="A288" s="912"/>
      <c r="B288" s="912"/>
      <c r="C288" s="1303"/>
      <c r="D288" s="1304"/>
      <c r="E288" s="1305"/>
      <c r="F288" s="1305"/>
      <c r="G288" s="1307"/>
      <c r="H288" s="1349"/>
      <c r="I288" s="1332"/>
      <c r="J288" s="1332"/>
      <c r="K288" s="1332"/>
      <c r="L288" s="1335"/>
      <c r="M288" s="1338"/>
      <c r="N288" s="1322"/>
      <c r="O288" s="1324"/>
      <c r="P288" s="1028"/>
      <c r="Q288" s="1028"/>
      <c r="R288" s="1028"/>
      <c r="S288" s="1021"/>
      <c r="T288" s="1346"/>
      <c r="U288" s="1305"/>
      <c r="V288" s="935"/>
      <c r="W288" s="632">
        <v>2202</v>
      </c>
      <c r="X288" s="626" t="s">
        <v>25</v>
      </c>
      <c r="Y288" s="937"/>
      <c r="Z288" s="1323"/>
      <c r="AA288" s="1325"/>
      <c r="AB288" s="819"/>
      <c r="AC288" s="819"/>
      <c r="AD288" s="819"/>
      <c r="AE288" s="821"/>
      <c r="AF288" s="1322"/>
      <c r="AG288" s="1324"/>
      <c r="AH288" s="1028"/>
      <c r="AI288" s="1028"/>
      <c r="AJ288" s="1028"/>
      <c r="AK288" s="1021"/>
      <c r="AL288" s="1322"/>
      <c r="AM288" s="1324"/>
      <c r="AN288" s="1028"/>
      <c r="AO288" s="1028"/>
      <c r="AP288" s="1028"/>
      <c r="AQ288" s="1021"/>
      <c r="AR288" s="1225"/>
    </row>
    <row r="289" spans="1:44" ht="15" x14ac:dyDescent="0.2">
      <c r="A289" s="912">
        <v>4</v>
      </c>
      <c r="B289" s="912">
        <v>2247994</v>
      </c>
      <c r="C289" s="1303" t="s">
        <v>411</v>
      </c>
      <c r="D289" s="1304">
        <v>1.95</v>
      </c>
      <c r="E289" s="1305">
        <v>19500</v>
      </c>
      <c r="F289" s="1305">
        <v>1.95</v>
      </c>
      <c r="G289" s="1306">
        <v>19500</v>
      </c>
      <c r="H289" s="1349"/>
      <c r="I289" s="1332"/>
      <c r="J289" s="1332"/>
      <c r="K289" s="1332"/>
      <c r="L289" s="1335"/>
      <c r="M289" s="1338"/>
      <c r="N289" s="1322"/>
      <c r="O289" s="1324"/>
      <c r="P289" s="1028"/>
      <c r="Q289" s="1028"/>
      <c r="R289" s="1028"/>
      <c r="S289" s="1021"/>
      <c r="T289" s="1301"/>
      <c r="U289" s="1320"/>
      <c r="V289" s="1295"/>
      <c r="W289" s="1295"/>
      <c r="X289" s="1295"/>
      <c r="Y289" s="1298"/>
      <c r="Z289" s="1346" t="s">
        <v>703</v>
      </c>
      <c r="AA289" s="1305" t="s">
        <v>733</v>
      </c>
      <c r="AB289" s="935" t="s">
        <v>24</v>
      </c>
      <c r="AC289" s="345">
        <v>0.125</v>
      </c>
      <c r="AD289" s="626" t="s">
        <v>15</v>
      </c>
      <c r="AE289" s="937">
        <v>13800.8</v>
      </c>
      <c r="AF289" s="1322"/>
      <c r="AG289" s="1324"/>
      <c r="AH289" s="1028"/>
      <c r="AI289" s="1028"/>
      <c r="AJ289" s="1028"/>
      <c r="AK289" s="1021"/>
      <c r="AL289" s="1322"/>
      <c r="AM289" s="1324"/>
      <c r="AN289" s="1028"/>
      <c r="AO289" s="1028"/>
      <c r="AP289" s="1028"/>
      <c r="AQ289" s="1021"/>
      <c r="AR289" s="1326"/>
    </row>
    <row r="290" spans="1:44" ht="15" x14ac:dyDescent="0.2">
      <c r="A290" s="912"/>
      <c r="B290" s="912"/>
      <c r="C290" s="1303"/>
      <c r="D290" s="1304"/>
      <c r="E290" s="1305"/>
      <c r="F290" s="1305"/>
      <c r="G290" s="1307"/>
      <c r="H290" s="1349"/>
      <c r="I290" s="1332"/>
      <c r="J290" s="1332"/>
      <c r="K290" s="1332"/>
      <c r="L290" s="1335"/>
      <c r="M290" s="1338"/>
      <c r="N290" s="1322"/>
      <c r="O290" s="1324"/>
      <c r="P290" s="1028"/>
      <c r="Q290" s="1028"/>
      <c r="R290" s="1028"/>
      <c r="S290" s="1021"/>
      <c r="T290" s="1322"/>
      <c r="U290" s="1324"/>
      <c r="V290" s="1296"/>
      <c r="W290" s="1296"/>
      <c r="X290" s="1296"/>
      <c r="Y290" s="1299"/>
      <c r="Z290" s="1346"/>
      <c r="AA290" s="1305"/>
      <c r="AB290" s="935"/>
      <c r="AC290" s="345">
        <v>2175</v>
      </c>
      <c r="AD290" s="626" t="s">
        <v>25</v>
      </c>
      <c r="AE290" s="937"/>
      <c r="AF290" s="1323"/>
      <c r="AG290" s="1325"/>
      <c r="AH290" s="819"/>
      <c r="AI290" s="819"/>
      <c r="AJ290" s="819"/>
      <c r="AK290" s="821"/>
      <c r="AL290" s="1322"/>
      <c r="AM290" s="1324"/>
      <c r="AN290" s="1028"/>
      <c r="AO290" s="1028"/>
      <c r="AP290" s="1028"/>
      <c r="AQ290" s="1021"/>
      <c r="AR290" s="1225"/>
    </row>
    <row r="291" spans="1:44" ht="15" x14ac:dyDescent="0.2">
      <c r="A291" s="912">
        <v>5</v>
      </c>
      <c r="B291" s="912">
        <v>2248416</v>
      </c>
      <c r="C291" s="1303" t="s">
        <v>667</v>
      </c>
      <c r="D291" s="1304">
        <v>2.633</v>
      </c>
      <c r="E291" s="1305">
        <v>47172</v>
      </c>
      <c r="F291" s="1305">
        <v>2.633</v>
      </c>
      <c r="G291" s="1306">
        <v>47172</v>
      </c>
      <c r="H291" s="1349"/>
      <c r="I291" s="1332"/>
      <c r="J291" s="1332"/>
      <c r="K291" s="1332"/>
      <c r="L291" s="1335"/>
      <c r="M291" s="1338"/>
      <c r="N291" s="1322"/>
      <c r="O291" s="1324"/>
      <c r="P291" s="1028"/>
      <c r="Q291" s="1028"/>
      <c r="R291" s="1028"/>
      <c r="S291" s="1021"/>
      <c r="T291" s="1322"/>
      <c r="U291" s="1324"/>
      <c r="V291" s="1296"/>
      <c r="W291" s="1296"/>
      <c r="X291" s="1296"/>
      <c r="Y291" s="1299"/>
      <c r="Z291" s="1301"/>
      <c r="AA291" s="1320"/>
      <c r="AB291" s="1295"/>
      <c r="AC291" s="1295"/>
      <c r="AD291" s="1295"/>
      <c r="AE291" s="1298"/>
      <c r="AF291" s="1346" t="s">
        <v>475</v>
      </c>
      <c r="AG291" s="1305" t="s">
        <v>668</v>
      </c>
      <c r="AH291" s="935" t="s">
        <v>24</v>
      </c>
      <c r="AI291" s="345">
        <v>0.125</v>
      </c>
      <c r="AJ291" s="626" t="s">
        <v>15</v>
      </c>
      <c r="AK291" s="937">
        <v>14205.9</v>
      </c>
      <c r="AL291" s="1322"/>
      <c r="AM291" s="1324"/>
      <c r="AN291" s="1028"/>
      <c r="AO291" s="1028"/>
      <c r="AP291" s="1028"/>
      <c r="AQ291" s="1021"/>
      <c r="AR291" s="986"/>
    </row>
    <row r="292" spans="1:44" ht="15" x14ac:dyDescent="0.2">
      <c r="A292" s="912"/>
      <c r="B292" s="912"/>
      <c r="C292" s="1303"/>
      <c r="D292" s="1304"/>
      <c r="E292" s="1305"/>
      <c r="F292" s="1305"/>
      <c r="G292" s="1307"/>
      <c r="H292" s="1349"/>
      <c r="I292" s="1332"/>
      <c r="J292" s="1332"/>
      <c r="K292" s="1332"/>
      <c r="L292" s="1335"/>
      <c r="M292" s="1338"/>
      <c r="N292" s="1322"/>
      <c r="O292" s="1324"/>
      <c r="P292" s="1028"/>
      <c r="Q292" s="1028"/>
      <c r="R292" s="1028"/>
      <c r="S292" s="1021"/>
      <c r="T292" s="1322"/>
      <c r="U292" s="1324"/>
      <c r="V292" s="1296"/>
      <c r="W292" s="1296"/>
      <c r="X292" s="1296"/>
      <c r="Y292" s="1299"/>
      <c r="Z292" s="1322"/>
      <c r="AA292" s="1324"/>
      <c r="AB292" s="1296"/>
      <c r="AC292" s="1296"/>
      <c r="AD292" s="1296"/>
      <c r="AE292" s="1299"/>
      <c r="AF292" s="1346"/>
      <c r="AG292" s="1305"/>
      <c r="AH292" s="935"/>
      <c r="AI292" s="632">
        <v>2239</v>
      </c>
      <c r="AJ292" s="626" t="s">
        <v>25</v>
      </c>
      <c r="AK292" s="937"/>
      <c r="AL292" s="1323"/>
      <c r="AM292" s="1325"/>
      <c r="AN292" s="819"/>
      <c r="AO292" s="819"/>
      <c r="AP292" s="819"/>
      <c r="AQ292" s="821"/>
      <c r="AR292" s="1225"/>
    </row>
    <row r="293" spans="1:44" ht="15" x14ac:dyDescent="0.2">
      <c r="A293" s="912">
        <v>6</v>
      </c>
      <c r="B293" s="912">
        <v>2247785</v>
      </c>
      <c r="C293" s="1303" t="s">
        <v>466</v>
      </c>
      <c r="D293" s="1304">
        <v>6</v>
      </c>
      <c r="E293" s="1305">
        <v>72000</v>
      </c>
      <c r="F293" s="1304">
        <v>6</v>
      </c>
      <c r="G293" s="1343">
        <v>72000</v>
      </c>
      <c r="H293" s="1349"/>
      <c r="I293" s="1332"/>
      <c r="J293" s="1332"/>
      <c r="K293" s="1332"/>
      <c r="L293" s="1335"/>
      <c r="M293" s="1338"/>
      <c r="N293" s="1322"/>
      <c r="O293" s="1324"/>
      <c r="P293" s="1028"/>
      <c r="Q293" s="1028"/>
      <c r="R293" s="1028"/>
      <c r="S293" s="1021"/>
      <c r="T293" s="1322"/>
      <c r="U293" s="1324"/>
      <c r="V293" s="1296"/>
      <c r="W293" s="1296"/>
      <c r="X293" s="1296"/>
      <c r="Y293" s="1299"/>
      <c r="Z293" s="1322"/>
      <c r="AA293" s="1324"/>
      <c r="AB293" s="1296"/>
      <c r="AC293" s="1296"/>
      <c r="AD293" s="1296"/>
      <c r="AE293" s="1299"/>
      <c r="AF293" s="1301"/>
      <c r="AG293" s="1320"/>
      <c r="AH293" s="1295"/>
      <c r="AI293" s="1295"/>
      <c r="AJ293" s="1295"/>
      <c r="AK293" s="1298"/>
      <c r="AL293" s="1346" t="s">
        <v>704</v>
      </c>
      <c r="AM293" s="1305" t="s">
        <v>669</v>
      </c>
      <c r="AN293" s="935" t="s">
        <v>24</v>
      </c>
      <c r="AO293" s="345">
        <v>0.125</v>
      </c>
      <c r="AP293" s="626" t="s">
        <v>15</v>
      </c>
      <c r="AQ293" s="937">
        <v>9517.0400000000009</v>
      </c>
      <c r="AR293" s="986"/>
    </row>
    <row r="294" spans="1:44" ht="15.75" thickBot="1" x14ac:dyDescent="0.25">
      <c r="A294" s="817"/>
      <c r="B294" s="817"/>
      <c r="C294" s="1340"/>
      <c r="D294" s="1341"/>
      <c r="E294" s="1342"/>
      <c r="F294" s="1341"/>
      <c r="G294" s="1344"/>
      <c r="H294" s="1350"/>
      <c r="I294" s="1333"/>
      <c r="J294" s="1333"/>
      <c r="K294" s="1333"/>
      <c r="L294" s="1336"/>
      <c r="M294" s="1339"/>
      <c r="N294" s="1302"/>
      <c r="O294" s="1321"/>
      <c r="P294" s="978"/>
      <c r="Q294" s="978"/>
      <c r="R294" s="978"/>
      <c r="S294" s="1001"/>
      <c r="T294" s="1302"/>
      <c r="U294" s="1321"/>
      <c r="V294" s="1297"/>
      <c r="W294" s="1297"/>
      <c r="X294" s="1297"/>
      <c r="Y294" s="1300"/>
      <c r="Z294" s="1302"/>
      <c r="AA294" s="1321"/>
      <c r="AB294" s="1297"/>
      <c r="AC294" s="1297"/>
      <c r="AD294" s="1297"/>
      <c r="AE294" s="1300"/>
      <c r="AF294" s="1302"/>
      <c r="AG294" s="1321"/>
      <c r="AH294" s="1297"/>
      <c r="AI294" s="1297"/>
      <c r="AJ294" s="1297"/>
      <c r="AK294" s="1300"/>
      <c r="AL294" s="1347"/>
      <c r="AM294" s="1342"/>
      <c r="AN294" s="847"/>
      <c r="AO294" s="633">
        <v>1500</v>
      </c>
      <c r="AP294" s="629" t="s">
        <v>25</v>
      </c>
      <c r="AQ294" s="851"/>
      <c r="AR294" s="987"/>
    </row>
    <row r="295" spans="1:44" ht="15.75" thickBot="1" x14ac:dyDescent="0.25">
      <c r="A295" s="1328" t="s">
        <v>69</v>
      </c>
      <c r="B295" s="1329"/>
      <c r="C295" s="1330"/>
      <c r="D295" s="374">
        <v>15.593</v>
      </c>
      <c r="E295" s="374">
        <v>204062</v>
      </c>
      <c r="F295" s="374">
        <v>15.593</v>
      </c>
      <c r="G295" s="419">
        <v>204062</v>
      </c>
      <c r="H295" s="421"/>
      <c r="I295" s="376"/>
      <c r="J295" s="376"/>
      <c r="K295" s="376"/>
      <c r="L295" s="376"/>
      <c r="M295" s="378">
        <v>6485.0730000000003</v>
      </c>
      <c r="N295" s="375"/>
      <c r="O295" s="376"/>
      <c r="P295" s="376"/>
      <c r="Q295" s="376"/>
      <c r="R295" s="376"/>
      <c r="S295" s="377">
        <v>8809.44</v>
      </c>
      <c r="T295" s="375"/>
      <c r="U295" s="376"/>
      <c r="V295" s="376"/>
      <c r="W295" s="376"/>
      <c r="X295" s="376"/>
      <c r="Y295" s="378">
        <v>13433.8</v>
      </c>
      <c r="Z295" s="375"/>
      <c r="AA295" s="376"/>
      <c r="AB295" s="376"/>
      <c r="AC295" s="376"/>
      <c r="AD295" s="376"/>
      <c r="AE295" s="378">
        <v>13800.8</v>
      </c>
      <c r="AF295" s="375"/>
      <c r="AG295" s="376"/>
      <c r="AH295" s="376"/>
      <c r="AI295" s="376"/>
      <c r="AJ295" s="376"/>
      <c r="AK295" s="378">
        <v>14205.9</v>
      </c>
      <c r="AL295" s="375"/>
      <c r="AM295" s="376"/>
      <c r="AN295" s="376"/>
      <c r="AO295" s="376"/>
      <c r="AP295" s="376"/>
      <c r="AQ295" s="378">
        <v>9517.0400000000009</v>
      </c>
      <c r="AR295" s="420"/>
    </row>
    <row r="296" spans="1:44" ht="15" x14ac:dyDescent="0.2">
      <c r="A296" s="1281" t="s">
        <v>670</v>
      </c>
      <c r="B296" s="1282"/>
      <c r="C296" s="1282"/>
      <c r="D296" s="1282"/>
      <c r="E296" s="1282"/>
      <c r="F296" s="1282"/>
      <c r="G296" s="1283"/>
      <c r="H296" s="1289"/>
      <c r="I296" s="1287"/>
      <c r="J296" s="422" t="s">
        <v>671</v>
      </c>
      <c r="K296" s="423">
        <v>50.98</v>
      </c>
      <c r="L296" s="423" t="s">
        <v>469</v>
      </c>
      <c r="M296" s="424">
        <v>98986.097999999998</v>
      </c>
      <c r="N296" s="1291"/>
      <c r="O296" s="1293"/>
      <c r="P296" s="422" t="s">
        <v>671</v>
      </c>
      <c r="Q296" s="423">
        <v>50.98</v>
      </c>
      <c r="R296" s="423" t="s">
        <v>469</v>
      </c>
      <c r="S296" s="425">
        <v>103912.73718</v>
      </c>
      <c r="T296" s="1291"/>
      <c r="U296" s="1293"/>
      <c r="V296" s="422" t="s">
        <v>671</v>
      </c>
      <c r="W296" s="423">
        <v>50.98</v>
      </c>
      <c r="X296" s="423" t="s">
        <v>469</v>
      </c>
      <c r="Y296" s="424">
        <v>109267.7792</v>
      </c>
      <c r="Z296" s="1291"/>
      <c r="AA296" s="1293"/>
      <c r="AB296" s="422" t="s">
        <v>671</v>
      </c>
      <c r="AC296" s="423">
        <v>50.98</v>
      </c>
      <c r="AD296" s="423" t="s">
        <v>469</v>
      </c>
      <c r="AE296" s="424">
        <v>113966.29300000001</v>
      </c>
      <c r="AF296" s="1291"/>
      <c r="AG296" s="1293"/>
      <c r="AH296" s="422" t="s">
        <v>671</v>
      </c>
      <c r="AI296" s="423">
        <v>50.98</v>
      </c>
      <c r="AJ296" s="423" t="s">
        <v>469</v>
      </c>
      <c r="AK296" s="424">
        <v>113966.29300000001</v>
      </c>
      <c r="AL296" s="1291"/>
      <c r="AM296" s="1293"/>
      <c r="AN296" s="422" t="s">
        <v>671</v>
      </c>
      <c r="AO296" s="423">
        <v>50.98</v>
      </c>
      <c r="AP296" s="423" t="s">
        <v>469</v>
      </c>
      <c r="AQ296" s="424">
        <v>113966.29300000001</v>
      </c>
      <c r="AR296" s="1317"/>
    </row>
    <row r="297" spans="1:44" ht="15" x14ac:dyDescent="0.2">
      <c r="A297" s="1284"/>
      <c r="B297" s="1285"/>
      <c r="C297" s="1285"/>
      <c r="D297" s="1285"/>
      <c r="E297" s="1285"/>
      <c r="F297" s="1285"/>
      <c r="G297" s="1286"/>
      <c r="H297" s="1290"/>
      <c r="I297" s="1288"/>
      <c r="J297" s="1312" t="s">
        <v>24</v>
      </c>
      <c r="K297" s="379">
        <v>0.125</v>
      </c>
      <c r="L297" s="370" t="s">
        <v>15</v>
      </c>
      <c r="M297" s="1313">
        <v>6485.0730000000003</v>
      </c>
      <c r="N297" s="1292"/>
      <c r="O297" s="1294"/>
      <c r="P297" s="1312" t="s">
        <v>24</v>
      </c>
      <c r="Q297" s="379">
        <v>0.125</v>
      </c>
      <c r="R297" s="370" t="s">
        <v>15</v>
      </c>
      <c r="S297" s="1313">
        <v>8809.44</v>
      </c>
      <c r="T297" s="1292"/>
      <c r="U297" s="1294"/>
      <c r="V297" s="1312" t="s">
        <v>24</v>
      </c>
      <c r="W297" s="379">
        <v>0.125</v>
      </c>
      <c r="X297" s="370" t="s">
        <v>15</v>
      </c>
      <c r="Y297" s="1315">
        <v>13433.8</v>
      </c>
      <c r="Z297" s="1292"/>
      <c r="AA297" s="1294"/>
      <c r="AB297" s="1312" t="s">
        <v>24</v>
      </c>
      <c r="AC297" s="379">
        <v>0.125</v>
      </c>
      <c r="AD297" s="370" t="s">
        <v>15</v>
      </c>
      <c r="AE297" s="1315">
        <v>13800.8</v>
      </c>
      <c r="AF297" s="1292"/>
      <c r="AG297" s="1294"/>
      <c r="AH297" s="1312" t="s">
        <v>24</v>
      </c>
      <c r="AI297" s="379">
        <v>0.125</v>
      </c>
      <c r="AJ297" s="370" t="s">
        <v>15</v>
      </c>
      <c r="AK297" s="1315">
        <v>14205.9</v>
      </c>
      <c r="AL297" s="1292"/>
      <c r="AM297" s="1294"/>
      <c r="AN297" s="1312" t="s">
        <v>24</v>
      </c>
      <c r="AO297" s="379">
        <v>0.125</v>
      </c>
      <c r="AP297" s="370" t="s">
        <v>15</v>
      </c>
      <c r="AQ297" s="1327">
        <v>9517.0400000000009</v>
      </c>
      <c r="AR297" s="1318"/>
    </row>
    <row r="298" spans="1:44" ht="15.75" thickBot="1" x14ac:dyDescent="0.25">
      <c r="A298" s="1284"/>
      <c r="B298" s="1285"/>
      <c r="C298" s="1285"/>
      <c r="D298" s="1285"/>
      <c r="E298" s="1285"/>
      <c r="F298" s="1285"/>
      <c r="G298" s="1286"/>
      <c r="H298" s="1290"/>
      <c r="I298" s="1288"/>
      <c r="J298" s="1312"/>
      <c r="K298" s="466">
        <v>1063</v>
      </c>
      <c r="L298" s="427" t="s">
        <v>25</v>
      </c>
      <c r="M298" s="1314"/>
      <c r="N298" s="1292"/>
      <c r="O298" s="1294"/>
      <c r="P298" s="1312"/>
      <c r="Q298" s="466">
        <v>1444</v>
      </c>
      <c r="R298" s="427" t="s">
        <v>25</v>
      </c>
      <c r="S298" s="1314"/>
      <c r="T298" s="1292"/>
      <c r="U298" s="1294"/>
      <c r="V298" s="1312"/>
      <c r="W298" s="466">
        <v>2202</v>
      </c>
      <c r="X298" s="427" t="s">
        <v>25</v>
      </c>
      <c r="Y298" s="1316"/>
      <c r="Z298" s="1292"/>
      <c r="AA298" s="1294"/>
      <c r="AB298" s="1312"/>
      <c r="AC298" s="466">
        <v>2175</v>
      </c>
      <c r="AD298" s="427" t="s">
        <v>25</v>
      </c>
      <c r="AE298" s="1316"/>
      <c r="AF298" s="1292"/>
      <c r="AG298" s="1294"/>
      <c r="AH298" s="1312"/>
      <c r="AI298" s="467">
        <v>2239</v>
      </c>
      <c r="AJ298" s="427" t="s">
        <v>25</v>
      </c>
      <c r="AK298" s="1316"/>
      <c r="AL298" s="1292"/>
      <c r="AM298" s="1294"/>
      <c r="AN298" s="1312"/>
      <c r="AO298" s="466">
        <v>1500</v>
      </c>
      <c r="AP298" s="427" t="s">
        <v>25</v>
      </c>
      <c r="AQ298" s="1316"/>
      <c r="AR298" s="1319"/>
    </row>
    <row r="299" spans="1:44" ht="21" thickBot="1" x14ac:dyDescent="0.25">
      <c r="A299" s="1456" t="s">
        <v>471</v>
      </c>
      <c r="B299" s="1457"/>
      <c r="C299" s="1457"/>
      <c r="D299" s="1457"/>
      <c r="E299" s="1457"/>
      <c r="F299" s="1457"/>
      <c r="G299" s="1457"/>
      <c r="H299" s="1457"/>
      <c r="I299" s="1457"/>
      <c r="J299" s="1457"/>
      <c r="K299" s="1457"/>
      <c r="L299" s="1457"/>
      <c r="M299" s="1457"/>
      <c r="N299" s="1457"/>
      <c r="O299" s="1457"/>
      <c r="P299" s="1457"/>
      <c r="Q299" s="1457"/>
      <c r="R299" s="1457"/>
      <c r="S299" s="1457"/>
      <c r="T299" s="1457"/>
      <c r="U299" s="1457"/>
      <c r="V299" s="1457"/>
      <c r="W299" s="1457"/>
      <c r="X299" s="1457"/>
      <c r="Y299" s="1457"/>
      <c r="Z299" s="1457"/>
      <c r="AA299" s="1457"/>
      <c r="AB299" s="1457"/>
      <c r="AC299" s="1457"/>
      <c r="AD299" s="1457"/>
      <c r="AE299" s="1457"/>
      <c r="AF299" s="1457"/>
      <c r="AG299" s="1457"/>
      <c r="AH299" s="1457"/>
      <c r="AI299" s="1457"/>
      <c r="AJ299" s="1457"/>
      <c r="AK299" s="1457"/>
      <c r="AL299" s="1457"/>
      <c r="AM299" s="1457"/>
      <c r="AN299" s="1457"/>
      <c r="AO299" s="1457"/>
      <c r="AP299" s="1457"/>
      <c r="AQ299" s="1457"/>
      <c r="AR299" s="1458"/>
    </row>
    <row r="300" spans="1:44" ht="15.75" x14ac:dyDescent="0.2">
      <c r="A300" s="1255">
        <v>1</v>
      </c>
      <c r="B300" s="1258" t="s">
        <v>425</v>
      </c>
      <c r="C300" s="1261" t="s">
        <v>430</v>
      </c>
      <c r="D300" s="1422">
        <v>0.35</v>
      </c>
      <c r="E300" s="1425">
        <v>3850</v>
      </c>
      <c r="F300" s="1422">
        <v>0.35</v>
      </c>
      <c r="G300" s="1428">
        <v>3850</v>
      </c>
      <c r="H300" s="1242" t="s">
        <v>85</v>
      </c>
      <c r="I300" s="1236" t="s">
        <v>431</v>
      </c>
      <c r="J300" s="1273" t="s">
        <v>24</v>
      </c>
      <c r="K300" s="300">
        <v>0.35</v>
      </c>
      <c r="L300" s="548" t="s">
        <v>15</v>
      </c>
      <c r="M300" s="1277">
        <v>12421.816160000002</v>
      </c>
      <c r="N300" s="1242"/>
      <c r="O300" s="1236"/>
      <c r="P300" s="1236"/>
      <c r="Q300" s="1236"/>
      <c r="R300" s="1236"/>
      <c r="S300" s="1239"/>
      <c r="T300" s="1245"/>
      <c r="U300" s="1236"/>
      <c r="V300" s="1236"/>
      <c r="W300" s="1236"/>
      <c r="X300" s="1236"/>
      <c r="Y300" s="1239"/>
      <c r="Z300" s="1245"/>
      <c r="AA300" s="1236"/>
      <c r="AB300" s="1236"/>
      <c r="AC300" s="1236"/>
      <c r="AD300" s="1236"/>
      <c r="AE300" s="1239"/>
      <c r="AF300" s="1245"/>
      <c r="AG300" s="1236"/>
      <c r="AH300" s="1236"/>
      <c r="AI300" s="1236"/>
      <c r="AJ300" s="1236"/>
      <c r="AK300" s="1239"/>
      <c r="AL300" s="1245"/>
      <c r="AM300" s="1236"/>
      <c r="AN300" s="1236"/>
      <c r="AO300" s="1236"/>
      <c r="AP300" s="1236"/>
      <c r="AQ300" s="1239"/>
      <c r="AR300" s="1252"/>
    </row>
    <row r="301" spans="1:44" ht="15.75" x14ac:dyDescent="0.2">
      <c r="A301" s="1256"/>
      <c r="B301" s="1259"/>
      <c r="C301" s="1262"/>
      <c r="D301" s="1423"/>
      <c r="E301" s="1426"/>
      <c r="F301" s="1423"/>
      <c r="G301" s="1429"/>
      <c r="H301" s="1243"/>
      <c r="I301" s="1237"/>
      <c r="J301" s="1274"/>
      <c r="K301" s="298">
        <v>3850</v>
      </c>
      <c r="L301" s="547" t="s">
        <v>25</v>
      </c>
      <c r="M301" s="1276"/>
      <c r="N301" s="1243"/>
      <c r="O301" s="1237"/>
      <c r="P301" s="1237"/>
      <c r="Q301" s="1237"/>
      <c r="R301" s="1237"/>
      <c r="S301" s="1240"/>
      <c r="T301" s="1246"/>
      <c r="U301" s="1237"/>
      <c r="V301" s="1237"/>
      <c r="W301" s="1237"/>
      <c r="X301" s="1237"/>
      <c r="Y301" s="1240"/>
      <c r="Z301" s="1246"/>
      <c r="AA301" s="1237"/>
      <c r="AB301" s="1237"/>
      <c r="AC301" s="1237"/>
      <c r="AD301" s="1237"/>
      <c r="AE301" s="1240"/>
      <c r="AF301" s="1246"/>
      <c r="AG301" s="1237"/>
      <c r="AH301" s="1237"/>
      <c r="AI301" s="1237"/>
      <c r="AJ301" s="1237"/>
      <c r="AK301" s="1240"/>
      <c r="AL301" s="1246"/>
      <c r="AM301" s="1237"/>
      <c r="AN301" s="1237"/>
      <c r="AO301" s="1237"/>
      <c r="AP301" s="1237"/>
      <c r="AQ301" s="1240"/>
      <c r="AR301" s="1253"/>
    </row>
    <row r="302" spans="1:44" ht="15.75" x14ac:dyDescent="0.2">
      <c r="A302" s="1256"/>
      <c r="B302" s="1259"/>
      <c r="C302" s="1262"/>
      <c r="D302" s="1423"/>
      <c r="E302" s="1426"/>
      <c r="F302" s="1423"/>
      <c r="G302" s="1429"/>
      <c r="H302" s="1243"/>
      <c r="I302" s="1237"/>
      <c r="J302" s="1274" t="s">
        <v>29</v>
      </c>
      <c r="K302" s="299">
        <v>35</v>
      </c>
      <c r="L302" s="547" t="s">
        <v>25</v>
      </c>
      <c r="M302" s="1276">
        <v>179.40832</v>
      </c>
      <c r="N302" s="1243"/>
      <c r="O302" s="1237"/>
      <c r="P302" s="1237"/>
      <c r="Q302" s="1237"/>
      <c r="R302" s="1237"/>
      <c r="S302" s="1240"/>
      <c r="T302" s="1246"/>
      <c r="U302" s="1237"/>
      <c r="V302" s="1237"/>
      <c r="W302" s="1237"/>
      <c r="X302" s="1237"/>
      <c r="Y302" s="1240"/>
      <c r="Z302" s="1246"/>
      <c r="AA302" s="1237"/>
      <c r="AB302" s="1237"/>
      <c r="AC302" s="1237"/>
      <c r="AD302" s="1237"/>
      <c r="AE302" s="1240"/>
      <c r="AF302" s="1246"/>
      <c r="AG302" s="1237"/>
      <c r="AH302" s="1237"/>
      <c r="AI302" s="1237"/>
      <c r="AJ302" s="1237"/>
      <c r="AK302" s="1240"/>
      <c r="AL302" s="1246"/>
      <c r="AM302" s="1237"/>
      <c r="AN302" s="1237"/>
      <c r="AO302" s="1237"/>
      <c r="AP302" s="1237"/>
      <c r="AQ302" s="1240"/>
      <c r="AR302" s="1253"/>
    </row>
    <row r="303" spans="1:44" ht="15.75" x14ac:dyDescent="0.2">
      <c r="A303" s="1256"/>
      <c r="B303" s="1259"/>
      <c r="C303" s="1262"/>
      <c r="D303" s="1423"/>
      <c r="E303" s="1426"/>
      <c r="F303" s="1423"/>
      <c r="G303" s="1429"/>
      <c r="H303" s="1243"/>
      <c r="I303" s="1237"/>
      <c r="J303" s="1274"/>
      <c r="K303" s="298">
        <v>0.35</v>
      </c>
      <c r="L303" s="547" t="s">
        <v>15</v>
      </c>
      <c r="M303" s="1276"/>
      <c r="N303" s="1243"/>
      <c r="O303" s="1237"/>
      <c r="P303" s="1237"/>
      <c r="Q303" s="1237"/>
      <c r="R303" s="1237"/>
      <c r="S303" s="1240"/>
      <c r="T303" s="1246"/>
      <c r="U303" s="1237"/>
      <c r="V303" s="1237"/>
      <c r="W303" s="1237"/>
      <c r="X303" s="1237"/>
      <c r="Y303" s="1240"/>
      <c r="Z303" s="1246"/>
      <c r="AA303" s="1237"/>
      <c r="AB303" s="1237"/>
      <c r="AC303" s="1237"/>
      <c r="AD303" s="1237"/>
      <c r="AE303" s="1240"/>
      <c r="AF303" s="1246"/>
      <c r="AG303" s="1237"/>
      <c r="AH303" s="1237"/>
      <c r="AI303" s="1237"/>
      <c r="AJ303" s="1237"/>
      <c r="AK303" s="1240"/>
      <c r="AL303" s="1246"/>
      <c r="AM303" s="1237"/>
      <c r="AN303" s="1237"/>
      <c r="AO303" s="1237"/>
      <c r="AP303" s="1237"/>
      <c r="AQ303" s="1240"/>
      <c r="AR303" s="1253"/>
    </row>
    <row r="304" spans="1:44" ht="31.5" x14ac:dyDescent="0.2">
      <c r="A304" s="1256"/>
      <c r="B304" s="1259"/>
      <c r="C304" s="1262"/>
      <c r="D304" s="1423"/>
      <c r="E304" s="1426"/>
      <c r="F304" s="1423"/>
      <c r="G304" s="1429"/>
      <c r="H304" s="1243"/>
      <c r="I304" s="1237"/>
      <c r="J304" s="547" t="s">
        <v>32</v>
      </c>
      <c r="K304" s="298">
        <v>8</v>
      </c>
      <c r="L304" s="547" t="s">
        <v>31</v>
      </c>
      <c r="M304" s="551">
        <v>92.14752</v>
      </c>
      <c r="N304" s="1243"/>
      <c r="O304" s="1237"/>
      <c r="P304" s="1237"/>
      <c r="Q304" s="1237"/>
      <c r="R304" s="1237"/>
      <c r="S304" s="1240"/>
      <c r="T304" s="1246"/>
      <c r="U304" s="1237"/>
      <c r="V304" s="1237"/>
      <c r="W304" s="1237"/>
      <c r="X304" s="1237"/>
      <c r="Y304" s="1240"/>
      <c r="Z304" s="1246"/>
      <c r="AA304" s="1237"/>
      <c r="AB304" s="1237"/>
      <c r="AC304" s="1237"/>
      <c r="AD304" s="1237"/>
      <c r="AE304" s="1240"/>
      <c r="AF304" s="1246"/>
      <c r="AG304" s="1237"/>
      <c r="AH304" s="1237"/>
      <c r="AI304" s="1237"/>
      <c r="AJ304" s="1237"/>
      <c r="AK304" s="1240"/>
      <c r="AL304" s="1246"/>
      <c r="AM304" s="1237"/>
      <c r="AN304" s="1237"/>
      <c r="AO304" s="1237"/>
      <c r="AP304" s="1237"/>
      <c r="AQ304" s="1240"/>
      <c r="AR304" s="1253"/>
    </row>
    <row r="305" spans="1:44" ht="31.5" x14ac:dyDescent="0.2">
      <c r="A305" s="1256"/>
      <c r="B305" s="1259"/>
      <c r="C305" s="1262"/>
      <c r="D305" s="1423"/>
      <c r="E305" s="1426"/>
      <c r="F305" s="1423"/>
      <c r="G305" s="1429"/>
      <c r="H305" s="1243"/>
      <c r="I305" s="1237"/>
      <c r="J305" s="547" t="s">
        <v>344</v>
      </c>
      <c r="K305" s="298">
        <v>150</v>
      </c>
      <c r="L305" s="298" t="s">
        <v>34</v>
      </c>
      <c r="M305" s="551">
        <v>825</v>
      </c>
      <c r="N305" s="1243"/>
      <c r="O305" s="1237"/>
      <c r="P305" s="1237"/>
      <c r="Q305" s="1237"/>
      <c r="R305" s="1237"/>
      <c r="S305" s="1240"/>
      <c r="T305" s="1246"/>
      <c r="U305" s="1237"/>
      <c r="V305" s="1237"/>
      <c r="W305" s="1237"/>
      <c r="X305" s="1237"/>
      <c r="Y305" s="1240"/>
      <c r="Z305" s="1246"/>
      <c r="AA305" s="1237"/>
      <c r="AB305" s="1237"/>
      <c r="AC305" s="1237"/>
      <c r="AD305" s="1237"/>
      <c r="AE305" s="1240"/>
      <c r="AF305" s="1246"/>
      <c r="AG305" s="1237"/>
      <c r="AH305" s="1237"/>
      <c r="AI305" s="1237"/>
      <c r="AJ305" s="1237"/>
      <c r="AK305" s="1240"/>
      <c r="AL305" s="1246"/>
      <c r="AM305" s="1237"/>
      <c r="AN305" s="1237"/>
      <c r="AO305" s="1237"/>
      <c r="AP305" s="1237"/>
      <c r="AQ305" s="1240"/>
      <c r="AR305" s="1253"/>
    </row>
    <row r="306" spans="1:44" ht="15.75" x14ac:dyDescent="0.2">
      <c r="A306" s="1256"/>
      <c r="B306" s="1259"/>
      <c r="C306" s="1262"/>
      <c r="D306" s="1423"/>
      <c r="E306" s="1426"/>
      <c r="F306" s="1423"/>
      <c r="G306" s="1429"/>
      <c r="H306" s="1243"/>
      <c r="I306" s="1237"/>
      <c r="J306" s="547" t="s">
        <v>35</v>
      </c>
      <c r="K306" s="298">
        <v>875</v>
      </c>
      <c r="L306" s="547" t="s">
        <v>25</v>
      </c>
      <c r="M306" s="551">
        <v>4375</v>
      </c>
      <c r="N306" s="1243"/>
      <c r="O306" s="1237"/>
      <c r="P306" s="1237"/>
      <c r="Q306" s="1237"/>
      <c r="R306" s="1237"/>
      <c r="S306" s="1240"/>
      <c r="T306" s="1246"/>
      <c r="U306" s="1237"/>
      <c r="V306" s="1237"/>
      <c r="W306" s="1237"/>
      <c r="X306" s="1237"/>
      <c r="Y306" s="1240"/>
      <c r="Z306" s="1246"/>
      <c r="AA306" s="1237"/>
      <c r="AB306" s="1237"/>
      <c r="AC306" s="1237"/>
      <c r="AD306" s="1237"/>
      <c r="AE306" s="1240"/>
      <c r="AF306" s="1246"/>
      <c r="AG306" s="1237"/>
      <c r="AH306" s="1237"/>
      <c r="AI306" s="1237"/>
      <c r="AJ306" s="1237"/>
      <c r="AK306" s="1240"/>
      <c r="AL306" s="1246"/>
      <c r="AM306" s="1237"/>
      <c r="AN306" s="1237"/>
      <c r="AO306" s="1237"/>
      <c r="AP306" s="1237"/>
      <c r="AQ306" s="1240"/>
      <c r="AR306" s="1253"/>
    </row>
    <row r="307" spans="1:44" ht="16.5" thickBot="1" x14ac:dyDescent="0.25">
      <c r="A307" s="1257"/>
      <c r="B307" s="1260"/>
      <c r="C307" s="1263"/>
      <c r="D307" s="1424"/>
      <c r="E307" s="1427"/>
      <c r="F307" s="1424"/>
      <c r="G307" s="1430"/>
      <c r="H307" s="1244"/>
      <c r="I307" s="1238"/>
      <c r="J307" s="549" t="s">
        <v>36</v>
      </c>
      <c r="K307" s="301">
        <v>350</v>
      </c>
      <c r="L307" s="301" t="s">
        <v>34</v>
      </c>
      <c r="M307" s="302">
        <v>1356.6279999999999</v>
      </c>
      <c r="N307" s="1244"/>
      <c r="O307" s="1238"/>
      <c r="P307" s="1238"/>
      <c r="Q307" s="1238"/>
      <c r="R307" s="1238"/>
      <c r="S307" s="1241"/>
      <c r="T307" s="1247"/>
      <c r="U307" s="1238"/>
      <c r="V307" s="1238"/>
      <c r="W307" s="1238"/>
      <c r="X307" s="1238"/>
      <c r="Y307" s="1241"/>
      <c r="Z307" s="1247"/>
      <c r="AA307" s="1238"/>
      <c r="AB307" s="1238"/>
      <c r="AC307" s="1238"/>
      <c r="AD307" s="1238"/>
      <c r="AE307" s="1241"/>
      <c r="AF307" s="1247"/>
      <c r="AG307" s="1238"/>
      <c r="AH307" s="1238"/>
      <c r="AI307" s="1238"/>
      <c r="AJ307" s="1238"/>
      <c r="AK307" s="1241"/>
      <c r="AL307" s="1247"/>
      <c r="AM307" s="1238"/>
      <c r="AN307" s="1238"/>
      <c r="AO307" s="1238"/>
      <c r="AP307" s="1238"/>
      <c r="AQ307" s="1241"/>
      <c r="AR307" s="1254"/>
    </row>
    <row r="308" spans="1:44" ht="15.75" x14ac:dyDescent="0.2">
      <c r="A308" s="1255">
        <v>2</v>
      </c>
      <c r="B308" s="1258" t="s">
        <v>432</v>
      </c>
      <c r="C308" s="1431" t="s">
        <v>433</v>
      </c>
      <c r="D308" s="1267">
        <v>0.8</v>
      </c>
      <c r="E308" s="1258">
        <v>6400</v>
      </c>
      <c r="F308" s="1267">
        <v>0.8</v>
      </c>
      <c r="G308" s="1264">
        <v>6400</v>
      </c>
      <c r="H308" s="1255" t="s">
        <v>85</v>
      </c>
      <c r="I308" s="1273" t="s">
        <v>434</v>
      </c>
      <c r="J308" s="1273" t="s">
        <v>24</v>
      </c>
      <c r="K308" s="300">
        <v>0.8</v>
      </c>
      <c r="L308" s="548" t="s">
        <v>15</v>
      </c>
      <c r="M308" s="1277">
        <v>23697.109919999995</v>
      </c>
      <c r="N308" s="1242"/>
      <c r="O308" s="1236"/>
      <c r="P308" s="1236"/>
      <c r="Q308" s="1236"/>
      <c r="R308" s="1236"/>
      <c r="S308" s="1239"/>
      <c r="T308" s="1245"/>
      <c r="U308" s="1236"/>
      <c r="V308" s="1236"/>
      <c r="W308" s="1236"/>
      <c r="X308" s="1236"/>
      <c r="Y308" s="1239"/>
      <c r="Z308" s="1245"/>
      <c r="AA308" s="1236"/>
      <c r="AB308" s="1236"/>
      <c r="AC308" s="1236"/>
      <c r="AD308" s="1236"/>
      <c r="AE308" s="1239"/>
      <c r="AF308" s="1245"/>
      <c r="AG308" s="1236"/>
      <c r="AH308" s="1236"/>
      <c r="AI308" s="1236"/>
      <c r="AJ308" s="1236"/>
      <c r="AK308" s="1239"/>
      <c r="AL308" s="1245"/>
      <c r="AM308" s="1236"/>
      <c r="AN308" s="1236"/>
      <c r="AO308" s="1236"/>
      <c r="AP308" s="1236"/>
      <c r="AQ308" s="1239"/>
      <c r="AR308" s="1252"/>
    </row>
    <row r="309" spans="1:44" ht="15.75" x14ac:dyDescent="0.2">
      <c r="A309" s="1256"/>
      <c r="B309" s="1259"/>
      <c r="C309" s="1432"/>
      <c r="D309" s="1268"/>
      <c r="E309" s="1259"/>
      <c r="F309" s="1268"/>
      <c r="G309" s="1265"/>
      <c r="H309" s="1256"/>
      <c r="I309" s="1274"/>
      <c r="J309" s="1274"/>
      <c r="K309" s="298">
        <v>6400</v>
      </c>
      <c r="L309" s="547" t="s">
        <v>25</v>
      </c>
      <c r="M309" s="1276"/>
      <c r="N309" s="1243"/>
      <c r="O309" s="1237"/>
      <c r="P309" s="1237"/>
      <c r="Q309" s="1237"/>
      <c r="R309" s="1237"/>
      <c r="S309" s="1240"/>
      <c r="T309" s="1246"/>
      <c r="U309" s="1237"/>
      <c r="V309" s="1237"/>
      <c r="W309" s="1237"/>
      <c r="X309" s="1237"/>
      <c r="Y309" s="1240"/>
      <c r="Z309" s="1246"/>
      <c r="AA309" s="1237"/>
      <c r="AB309" s="1237"/>
      <c r="AC309" s="1237"/>
      <c r="AD309" s="1237"/>
      <c r="AE309" s="1240"/>
      <c r="AF309" s="1246"/>
      <c r="AG309" s="1237"/>
      <c r="AH309" s="1237"/>
      <c r="AI309" s="1237"/>
      <c r="AJ309" s="1237"/>
      <c r="AK309" s="1240"/>
      <c r="AL309" s="1246"/>
      <c r="AM309" s="1237"/>
      <c r="AN309" s="1237"/>
      <c r="AO309" s="1237"/>
      <c r="AP309" s="1237"/>
      <c r="AQ309" s="1240"/>
      <c r="AR309" s="1253"/>
    </row>
    <row r="310" spans="1:44" ht="15.75" x14ac:dyDescent="0.2">
      <c r="A310" s="1256"/>
      <c r="B310" s="1259"/>
      <c r="C310" s="1432"/>
      <c r="D310" s="1268"/>
      <c r="E310" s="1259"/>
      <c r="F310" s="1268"/>
      <c r="G310" s="1265"/>
      <c r="H310" s="1256"/>
      <c r="I310" s="1274"/>
      <c r="J310" s="1274" t="s">
        <v>29</v>
      </c>
      <c r="K310" s="299">
        <v>24</v>
      </c>
      <c r="L310" s="547" t="s">
        <v>25</v>
      </c>
      <c r="M310" s="1276">
        <v>121.8048</v>
      </c>
      <c r="N310" s="1243"/>
      <c r="O310" s="1237"/>
      <c r="P310" s="1237"/>
      <c r="Q310" s="1237"/>
      <c r="R310" s="1237"/>
      <c r="S310" s="1240"/>
      <c r="T310" s="1246"/>
      <c r="U310" s="1237"/>
      <c r="V310" s="1237"/>
      <c r="W310" s="1237"/>
      <c r="X310" s="1237"/>
      <c r="Y310" s="1240"/>
      <c r="Z310" s="1246"/>
      <c r="AA310" s="1237"/>
      <c r="AB310" s="1237"/>
      <c r="AC310" s="1237"/>
      <c r="AD310" s="1237"/>
      <c r="AE310" s="1240"/>
      <c r="AF310" s="1246"/>
      <c r="AG310" s="1237"/>
      <c r="AH310" s="1237"/>
      <c r="AI310" s="1237"/>
      <c r="AJ310" s="1237"/>
      <c r="AK310" s="1240"/>
      <c r="AL310" s="1246"/>
      <c r="AM310" s="1237"/>
      <c r="AN310" s="1237"/>
      <c r="AO310" s="1237"/>
      <c r="AP310" s="1237"/>
      <c r="AQ310" s="1240"/>
      <c r="AR310" s="1253"/>
    </row>
    <row r="311" spans="1:44" ht="15.75" x14ac:dyDescent="0.2">
      <c r="A311" s="1256"/>
      <c r="B311" s="1259"/>
      <c r="C311" s="1432"/>
      <c r="D311" s="1268"/>
      <c r="E311" s="1259"/>
      <c r="F311" s="1268"/>
      <c r="G311" s="1265"/>
      <c r="H311" s="1256"/>
      <c r="I311" s="1274"/>
      <c r="J311" s="1274"/>
      <c r="K311" s="298">
        <v>0</v>
      </c>
      <c r="L311" s="547" t="s">
        <v>15</v>
      </c>
      <c r="M311" s="1276"/>
      <c r="N311" s="1243"/>
      <c r="O311" s="1237"/>
      <c r="P311" s="1237"/>
      <c r="Q311" s="1237"/>
      <c r="R311" s="1237"/>
      <c r="S311" s="1240"/>
      <c r="T311" s="1246"/>
      <c r="U311" s="1237"/>
      <c r="V311" s="1237"/>
      <c r="W311" s="1237"/>
      <c r="X311" s="1237"/>
      <c r="Y311" s="1240"/>
      <c r="Z311" s="1246"/>
      <c r="AA311" s="1237"/>
      <c r="AB311" s="1237"/>
      <c r="AC311" s="1237"/>
      <c r="AD311" s="1237"/>
      <c r="AE311" s="1240"/>
      <c r="AF311" s="1246"/>
      <c r="AG311" s="1237"/>
      <c r="AH311" s="1237"/>
      <c r="AI311" s="1237"/>
      <c r="AJ311" s="1237"/>
      <c r="AK311" s="1240"/>
      <c r="AL311" s="1246"/>
      <c r="AM311" s="1237"/>
      <c r="AN311" s="1237"/>
      <c r="AO311" s="1237"/>
      <c r="AP311" s="1237"/>
      <c r="AQ311" s="1240"/>
      <c r="AR311" s="1253"/>
    </row>
    <row r="312" spans="1:44" ht="31.5" x14ac:dyDescent="0.2">
      <c r="A312" s="1256"/>
      <c r="B312" s="1259"/>
      <c r="C312" s="1432"/>
      <c r="D312" s="1268"/>
      <c r="E312" s="1259"/>
      <c r="F312" s="1268"/>
      <c r="G312" s="1265"/>
      <c r="H312" s="1256"/>
      <c r="I312" s="1274"/>
      <c r="J312" s="547" t="s">
        <v>32</v>
      </c>
      <c r="K312" s="298">
        <v>12</v>
      </c>
      <c r="L312" s="547" t="s">
        <v>31</v>
      </c>
      <c r="M312" s="551">
        <v>138.22128000000001</v>
      </c>
      <c r="N312" s="1243"/>
      <c r="O312" s="1237"/>
      <c r="P312" s="1237"/>
      <c r="Q312" s="1237"/>
      <c r="R312" s="1237"/>
      <c r="S312" s="1240"/>
      <c r="T312" s="1246"/>
      <c r="U312" s="1237"/>
      <c r="V312" s="1237"/>
      <c r="W312" s="1237"/>
      <c r="X312" s="1237"/>
      <c r="Y312" s="1240"/>
      <c r="Z312" s="1246"/>
      <c r="AA312" s="1237"/>
      <c r="AB312" s="1237"/>
      <c r="AC312" s="1237"/>
      <c r="AD312" s="1237"/>
      <c r="AE312" s="1240"/>
      <c r="AF312" s="1246"/>
      <c r="AG312" s="1237"/>
      <c r="AH312" s="1237"/>
      <c r="AI312" s="1237"/>
      <c r="AJ312" s="1237"/>
      <c r="AK312" s="1240"/>
      <c r="AL312" s="1246"/>
      <c r="AM312" s="1237"/>
      <c r="AN312" s="1237"/>
      <c r="AO312" s="1237"/>
      <c r="AP312" s="1237"/>
      <c r="AQ312" s="1240"/>
      <c r="AR312" s="1253"/>
    </row>
    <row r="313" spans="1:44" ht="31.5" x14ac:dyDescent="0.2">
      <c r="A313" s="1256"/>
      <c r="B313" s="1259"/>
      <c r="C313" s="1432"/>
      <c r="D313" s="1268"/>
      <c r="E313" s="1259"/>
      <c r="F313" s="1268"/>
      <c r="G313" s="1265"/>
      <c r="H313" s="1256"/>
      <c r="I313" s="1274"/>
      <c r="J313" s="547" t="s">
        <v>344</v>
      </c>
      <c r="K313" s="298">
        <v>0</v>
      </c>
      <c r="L313" s="298" t="s">
        <v>34</v>
      </c>
      <c r="M313" s="551">
        <v>0</v>
      </c>
      <c r="N313" s="1243"/>
      <c r="O313" s="1237"/>
      <c r="P313" s="1237"/>
      <c r="Q313" s="1237"/>
      <c r="R313" s="1237"/>
      <c r="S313" s="1240"/>
      <c r="T313" s="1246"/>
      <c r="U313" s="1237"/>
      <c r="V313" s="1237"/>
      <c r="W313" s="1237"/>
      <c r="X313" s="1237"/>
      <c r="Y313" s="1240"/>
      <c r="Z313" s="1246"/>
      <c r="AA313" s="1237"/>
      <c r="AB313" s="1237"/>
      <c r="AC313" s="1237"/>
      <c r="AD313" s="1237"/>
      <c r="AE313" s="1240"/>
      <c r="AF313" s="1246"/>
      <c r="AG313" s="1237"/>
      <c r="AH313" s="1237"/>
      <c r="AI313" s="1237"/>
      <c r="AJ313" s="1237"/>
      <c r="AK313" s="1240"/>
      <c r="AL313" s="1246"/>
      <c r="AM313" s="1237"/>
      <c r="AN313" s="1237"/>
      <c r="AO313" s="1237"/>
      <c r="AP313" s="1237"/>
      <c r="AQ313" s="1240"/>
      <c r="AR313" s="1253"/>
    </row>
    <row r="314" spans="1:44" ht="15.75" x14ac:dyDescent="0.2">
      <c r="A314" s="1256"/>
      <c r="B314" s="1259"/>
      <c r="C314" s="1432"/>
      <c r="D314" s="1268"/>
      <c r="E314" s="1259"/>
      <c r="F314" s="1268"/>
      <c r="G314" s="1265"/>
      <c r="H314" s="1256"/>
      <c r="I314" s="1274"/>
      <c r="J314" s="547" t="s">
        <v>35</v>
      </c>
      <c r="K314" s="298">
        <v>750</v>
      </c>
      <c r="L314" s="547" t="s">
        <v>25</v>
      </c>
      <c r="M314" s="551">
        <v>3750</v>
      </c>
      <c r="N314" s="1243"/>
      <c r="O314" s="1237"/>
      <c r="P314" s="1237"/>
      <c r="Q314" s="1237"/>
      <c r="R314" s="1237"/>
      <c r="S314" s="1240"/>
      <c r="T314" s="1246"/>
      <c r="U314" s="1237"/>
      <c r="V314" s="1237"/>
      <c r="W314" s="1237"/>
      <c r="X314" s="1237"/>
      <c r="Y314" s="1240"/>
      <c r="Z314" s="1246"/>
      <c r="AA314" s="1237"/>
      <c r="AB314" s="1237"/>
      <c r="AC314" s="1237"/>
      <c r="AD314" s="1237"/>
      <c r="AE314" s="1240"/>
      <c r="AF314" s="1246"/>
      <c r="AG314" s="1237"/>
      <c r="AH314" s="1237"/>
      <c r="AI314" s="1237"/>
      <c r="AJ314" s="1237"/>
      <c r="AK314" s="1240"/>
      <c r="AL314" s="1246"/>
      <c r="AM314" s="1237"/>
      <c r="AN314" s="1237"/>
      <c r="AO314" s="1237"/>
      <c r="AP314" s="1237"/>
      <c r="AQ314" s="1240"/>
      <c r="AR314" s="1253"/>
    </row>
    <row r="315" spans="1:44" ht="16.5" thickBot="1" x14ac:dyDescent="0.25">
      <c r="A315" s="1257"/>
      <c r="B315" s="1260"/>
      <c r="C315" s="1433"/>
      <c r="D315" s="1269"/>
      <c r="E315" s="1260"/>
      <c r="F315" s="1269"/>
      <c r="G315" s="1266"/>
      <c r="H315" s="1257"/>
      <c r="I315" s="1275"/>
      <c r="J315" s="549" t="s">
        <v>36</v>
      </c>
      <c r="K315" s="301">
        <v>800</v>
      </c>
      <c r="L315" s="301" t="s">
        <v>34</v>
      </c>
      <c r="M315" s="302">
        <v>3100.864</v>
      </c>
      <c r="N315" s="1244"/>
      <c r="O315" s="1238"/>
      <c r="P315" s="1238"/>
      <c r="Q315" s="1238"/>
      <c r="R315" s="1238"/>
      <c r="S315" s="1241"/>
      <c r="T315" s="1247"/>
      <c r="U315" s="1238"/>
      <c r="V315" s="1238"/>
      <c r="W315" s="1238"/>
      <c r="X315" s="1238"/>
      <c r="Y315" s="1241"/>
      <c r="Z315" s="1247"/>
      <c r="AA315" s="1238"/>
      <c r="AB315" s="1238"/>
      <c r="AC315" s="1238"/>
      <c r="AD315" s="1238"/>
      <c r="AE315" s="1241"/>
      <c r="AF315" s="1247"/>
      <c r="AG315" s="1238"/>
      <c r="AH315" s="1238"/>
      <c r="AI315" s="1238"/>
      <c r="AJ315" s="1238"/>
      <c r="AK315" s="1241"/>
      <c r="AL315" s="1247"/>
      <c r="AM315" s="1238"/>
      <c r="AN315" s="1238"/>
      <c r="AO315" s="1238"/>
      <c r="AP315" s="1238"/>
      <c r="AQ315" s="1241"/>
      <c r="AR315" s="1254"/>
    </row>
    <row r="316" spans="1:44" ht="15.75" x14ac:dyDescent="0.2">
      <c r="A316" s="1255">
        <v>3</v>
      </c>
      <c r="B316" s="1258" t="s">
        <v>435</v>
      </c>
      <c r="C316" s="1434" t="s">
        <v>436</v>
      </c>
      <c r="D316" s="1267">
        <v>0.7</v>
      </c>
      <c r="E316" s="1258">
        <v>5600</v>
      </c>
      <c r="F316" s="1267">
        <v>0.7</v>
      </c>
      <c r="G316" s="1264">
        <v>5600</v>
      </c>
      <c r="H316" s="1255" t="s">
        <v>85</v>
      </c>
      <c r="I316" s="1273" t="s">
        <v>404</v>
      </c>
      <c r="J316" s="1273" t="s">
        <v>24</v>
      </c>
      <c r="K316" s="300">
        <v>0.7</v>
      </c>
      <c r="L316" s="548" t="s">
        <v>15</v>
      </c>
      <c r="M316" s="1277">
        <v>21888.706079999996</v>
      </c>
      <c r="N316" s="1242"/>
      <c r="O316" s="1236"/>
      <c r="P316" s="1236"/>
      <c r="Q316" s="1236"/>
      <c r="R316" s="1236"/>
      <c r="S316" s="1239"/>
      <c r="T316" s="1245"/>
      <c r="U316" s="1236"/>
      <c r="V316" s="1236"/>
      <c r="W316" s="1236"/>
      <c r="X316" s="1236"/>
      <c r="Y316" s="1239"/>
      <c r="Z316" s="1245"/>
      <c r="AA316" s="1236"/>
      <c r="AB316" s="1236"/>
      <c r="AC316" s="1236"/>
      <c r="AD316" s="1236"/>
      <c r="AE316" s="1239"/>
      <c r="AF316" s="1245"/>
      <c r="AG316" s="1236"/>
      <c r="AH316" s="1236"/>
      <c r="AI316" s="1236"/>
      <c r="AJ316" s="1236"/>
      <c r="AK316" s="1239"/>
      <c r="AL316" s="1245"/>
      <c r="AM316" s="1236"/>
      <c r="AN316" s="1236"/>
      <c r="AO316" s="1236"/>
      <c r="AP316" s="1236"/>
      <c r="AQ316" s="1239"/>
      <c r="AR316" s="1252"/>
    </row>
    <row r="317" spans="1:44" ht="15.75" x14ac:dyDescent="0.2">
      <c r="A317" s="1256"/>
      <c r="B317" s="1259"/>
      <c r="C317" s="1435"/>
      <c r="D317" s="1268"/>
      <c r="E317" s="1259"/>
      <c r="F317" s="1268"/>
      <c r="G317" s="1265"/>
      <c r="H317" s="1256"/>
      <c r="I317" s="1274"/>
      <c r="J317" s="1274"/>
      <c r="K317" s="298">
        <v>5600</v>
      </c>
      <c r="L317" s="547" t="s">
        <v>25</v>
      </c>
      <c r="M317" s="1276"/>
      <c r="N317" s="1243"/>
      <c r="O317" s="1237"/>
      <c r="P317" s="1237"/>
      <c r="Q317" s="1237"/>
      <c r="R317" s="1237"/>
      <c r="S317" s="1240"/>
      <c r="T317" s="1246"/>
      <c r="U317" s="1237"/>
      <c r="V317" s="1237"/>
      <c r="W317" s="1237"/>
      <c r="X317" s="1237"/>
      <c r="Y317" s="1240"/>
      <c r="Z317" s="1246"/>
      <c r="AA317" s="1237"/>
      <c r="AB317" s="1237"/>
      <c r="AC317" s="1237"/>
      <c r="AD317" s="1237"/>
      <c r="AE317" s="1240"/>
      <c r="AF317" s="1246"/>
      <c r="AG317" s="1237"/>
      <c r="AH317" s="1237"/>
      <c r="AI317" s="1237"/>
      <c r="AJ317" s="1237"/>
      <c r="AK317" s="1240"/>
      <c r="AL317" s="1246"/>
      <c r="AM317" s="1237"/>
      <c r="AN317" s="1237"/>
      <c r="AO317" s="1237"/>
      <c r="AP317" s="1237"/>
      <c r="AQ317" s="1240"/>
      <c r="AR317" s="1253"/>
    </row>
    <row r="318" spans="1:44" ht="15.75" x14ac:dyDescent="0.2">
      <c r="A318" s="1256"/>
      <c r="B318" s="1259"/>
      <c r="C318" s="1435"/>
      <c r="D318" s="1268"/>
      <c r="E318" s="1259"/>
      <c r="F318" s="1268"/>
      <c r="G318" s="1265"/>
      <c r="H318" s="1256"/>
      <c r="I318" s="1274"/>
      <c r="J318" s="1274" t="s">
        <v>29</v>
      </c>
      <c r="K318" s="299">
        <v>70</v>
      </c>
      <c r="L318" s="547" t="s">
        <v>25</v>
      </c>
      <c r="M318" s="1276">
        <v>358.81664000000001</v>
      </c>
      <c r="N318" s="1243"/>
      <c r="O318" s="1237"/>
      <c r="P318" s="1237"/>
      <c r="Q318" s="1237"/>
      <c r="R318" s="1237"/>
      <c r="S318" s="1240"/>
      <c r="T318" s="1246"/>
      <c r="U318" s="1237"/>
      <c r="V318" s="1237"/>
      <c r="W318" s="1237"/>
      <c r="X318" s="1237"/>
      <c r="Y318" s="1240"/>
      <c r="Z318" s="1246"/>
      <c r="AA318" s="1237"/>
      <c r="AB318" s="1237"/>
      <c r="AC318" s="1237"/>
      <c r="AD318" s="1237"/>
      <c r="AE318" s="1240"/>
      <c r="AF318" s="1246"/>
      <c r="AG318" s="1237"/>
      <c r="AH318" s="1237"/>
      <c r="AI318" s="1237"/>
      <c r="AJ318" s="1237"/>
      <c r="AK318" s="1240"/>
      <c r="AL318" s="1246"/>
      <c r="AM318" s="1237"/>
      <c r="AN318" s="1237"/>
      <c r="AO318" s="1237"/>
      <c r="AP318" s="1237"/>
      <c r="AQ318" s="1240"/>
      <c r="AR318" s="1253"/>
    </row>
    <row r="319" spans="1:44" ht="15.75" x14ac:dyDescent="0.2">
      <c r="A319" s="1256"/>
      <c r="B319" s="1259"/>
      <c r="C319" s="1435"/>
      <c r="D319" s="1268"/>
      <c r="E319" s="1259"/>
      <c r="F319" s="1268"/>
      <c r="G319" s="1265"/>
      <c r="H319" s="1256"/>
      <c r="I319" s="1274"/>
      <c r="J319" s="1274"/>
      <c r="K319" s="298">
        <v>0.7</v>
      </c>
      <c r="L319" s="547" t="s">
        <v>15</v>
      </c>
      <c r="M319" s="1276"/>
      <c r="N319" s="1243"/>
      <c r="O319" s="1237"/>
      <c r="P319" s="1237"/>
      <c r="Q319" s="1237"/>
      <c r="R319" s="1237"/>
      <c r="S319" s="1240"/>
      <c r="T319" s="1246"/>
      <c r="U319" s="1237"/>
      <c r="V319" s="1237"/>
      <c r="W319" s="1237"/>
      <c r="X319" s="1237"/>
      <c r="Y319" s="1240"/>
      <c r="Z319" s="1246"/>
      <c r="AA319" s="1237"/>
      <c r="AB319" s="1237"/>
      <c r="AC319" s="1237"/>
      <c r="AD319" s="1237"/>
      <c r="AE319" s="1240"/>
      <c r="AF319" s="1246"/>
      <c r="AG319" s="1237"/>
      <c r="AH319" s="1237"/>
      <c r="AI319" s="1237"/>
      <c r="AJ319" s="1237"/>
      <c r="AK319" s="1240"/>
      <c r="AL319" s="1246"/>
      <c r="AM319" s="1237"/>
      <c r="AN319" s="1237"/>
      <c r="AO319" s="1237"/>
      <c r="AP319" s="1237"/>
      <c r="AQ319" s="1240"/>
      <c r="AR319" s="1253"/>
    </row>
    <row r="320" spans="1:44" ht="31.5" x14ac:dyDescent="0.2">
      <c r="A320" s="1256"/>
      <c r="B320" s="1259"/>
      <c r="C320" s="1435"/>
      <c r="D320" s="1268"/>
      <c r="E320" s="1259"/>
      <c r="F320" s="1268"/>
      <c r="G320" s="1265"/>
      <c r="H320" s="1256"/>
      <c r="I320" s="1274"/>
      <c r="J320" s="547" t="s">
        <v>32</v>
      </c>
      <c r="K320" s="298">
        <v>12</v>
      </c>
      <c r="L320" s="547" t="s">
        <v>31</v>
      </c>
      <c r="M320" s="551">
        <v>138.22128000000001</v>
      </c>
      <c r="N320" s="1243"/>
      <c r="O320" s="1237"/>
      <c r="P320" s="1237"/>
      <c r="Q320" s="1237"/>
      <c r="R320" s="1237"/>
      <c r="S320" s="1240"/>
      <c r="T320" s="1246"/>
      <c r="U320" s="1237"/>
      <c r="V320" s="1237"/>
      <c r="W320" s="1237"/>
      <c r="X320" s="1237"/>
      <c r="Y320" s="1240"/>
      <c r="Z320" s="1246"/>
      <c r="AA320" s="1237"/>
      <c r="AB320" s="1237"/>
      <c r="AC320" s="1237"/>
      <c r="AD320" s="1237"/>
      <c r="AE320" s="1240"/>
      <c r="AF320" s="1246"/>
      <c r="AG320" s="1237"/>
      <c r="AH320" s="1237"/>
      <c r="AI320" s="1237"/>
      <c r="AJ320" s="1237"/>
      <c r="AK320" s="1240"/>
      <c r="AL320" s="1246"/>
      <c r="AM320" s="1237"/>
      <c r="AN320" s="1237"/>
      <c r="AO320" s="1237"/>
      <c r="AP320" s="1237"/>
      <c r="AQ320" s="1240"/>
      <c r="AR320" s="1253"/>
    </row>
    <row r="321" spans="1:44" ht="31.5" x14ac:dyDescent="0.2">
      <c r="A321" s="1256"/>
      <c r="B321" s="1259"/>
      <c r="C321" s="1435"/>
      <c r="D321" s="1268"/>
      <c r="E321" s="1259"/>
      <c r="F321" s="1268"/>
      <c r="G321" s="1265"/>
      <c r="H321" s="1256"/>
      <c r="I321" s="1274"/>
      <c r="J321" s="547" t="s">
        <v>344</v>
      </c>
      <c r="K321" s="298">
        <v>100</v>
      </c>
      <c r="L321" s="298" t="s">
        <v>34</v>
      </c>
      <c r="M321" s="551">
        <v>550</v>
      </c>
      <c r="N321" s="1243"/>
      <c r="O321" s="1237"/>
      <c r="P321" s="1237"/>
      <c r="Q321" s="1237"/>
      <c r="R321" s="1237"/>
      <c r="S321" s="1240"/>
      <c r="T321" s="1246"/>
      <c r="U321" s="1237"/>
      <c r="V321" s="1237"/>
      <c r="W321" s="1237"/>
      <c r="X321" s="1237"/>
      <c r="Y321" s="1240"/>
      <c r="Z321" s="1246"/>
      <c r="AA321" s="1237"/>
      <c r="AB321" s="1237"/>
      <c r="AC321" s="1237"/>
      <c r="AD321" s="1237"/>
      <c r="AE321" s="1240"/>
      <c r="AF321" s="1246"/>
      <c r="AG321" s="1237"/>
      <c r="AH321" s="1237"/>
      <c r="AI321" s="1237"/>
      <c r="AJ321" s="1237"/>
      <c r="AK321" s="1240"/>
      <c r="AL321" s="1246"/>
      <c r="AM321" s="1237"/>
      <c r="AN321" s="1237"/>
      <c r="AO321" s="1237"/>
      <c r="AP321" s="1237"/>
      <c r="AQ321" s="1240"/>
      <c r="AR321" s="1253"/>
    </row>
    <row r="322" spans="1:44" ht="15.75" x14ac:dyDescent="0.2">
      <c r="A322" s="1256"/>
      <c r="B322" s="1259"/>
      <c r="C322" s="1435"/>
      <c r="D322" s="1268"/>
      <c r="E322" s="1259"/>
      <c r="F322" s="1268"/>
      <c r="G322" s="1265"/>
      <c r="H322" s="1256"/>
      <c r="I322" s="1274"/>
      <c r="J322" s="547" t="s">
        <v>35</v>
      </c>
      <c r="K322" s="298">
        <v>525</v>
      </c>
      <c r="L322" s="547" t="s">
        <v>25</v>
      </c>
      <c r="M322" s="551">
        <v>2625</v>
      </c>
      <c r="N322" s="1243"/>
      <c r="O322" s="1237"/>
      <c r="P322" s="1237"/>
      <c r="Q322" s="1237"/>
      <c r="R322" s="1237"/>
      <c r="S322" s="1240"/>
      <c r="T322" s="1246"/>
      <c r="U322" s="1237"/>
      <c r="V322" s="1237"/>
      <c r="W322" s="1237"/>
      <c r="X322" s="1237"/>
      <c r="Y322" s="1240"/>
      <c r="Z322" s="1246"/>
      <c r="AA322" s="1237"/>
      <c r="AB322" s="1237"/>
      <c r="AC322" s="1237"/>
      <c r="AD322" s="1237"/>
      <c r="AE322" s="1240"/>
      <c r="AF322" s="1246"/>
      <c r="AG322" s="1237"/>
      <c r="AH322" s="1237"/>
      <c r="AI322" s="1237"/>
      <c r="AJ322" s="1237"/>
      <c r="AK322" s="1240"/>
      <c r="AL322" s="1246"/>
      <c r="AM322" s="1237"/>
      <c r="AN322" s="1237"/>
      <c r="AO322" s="1237"/>
      <c r="AP322" s="1237"/>
      <c r="AQ322" s="1240"/>
      <c r="AR322" s="1253"/>
    </row>
    <row r="323" spans="1:44" ht="16.5" thickBot="1" x14ac:dyDescent="0.25">
      <c r="A323" s="1257"/>
      <c r="B323" s="1260"/>
      <c r="C323" s="1436"/>
      <c r="D323" s="1269"/>
      <c r="E323" s="1260"/>
      <c r="F323" s="1269"/>
      <c r="G323" s="1266"/>
      <c r="H323" s="1257"/>
      <c r="I323" s="1275"/>
      <c r="J323" s="549" t="s">
        <v>36</v>
      </c>
      <c r="K323" s="301">
        <v>700</v>
      </c>
      <c r="L323" s="301" t="s">
        <v>34</v>
      </c>
      <c r="M323" s="302">
        <v>2713.2559999999999</v>
      </c>
      <c r="N323" s="1244"/>
      <c r="O323" s="1238"/>
      <c r="P323" s="1238"/>
      <c r="Q323" s="1238"/>
      <c r="R323" s="1238"/>
      <c r="S323" s="1241"/>
      <c r="T323" s="1247"/>
      <c r="U323" s="1238"/>
      <c r="V323" s="1238"/>
      <c r="W323" s="1238"/>
      <c r="X323" s="1238"/>
      <c r="Y323" s="1241"/>
      <c r="Z323" s="1247"/>
      <c r="AA323" s="1238"/>
      <c r="AB323" s="1238"/>
      <c r="AC323" s="1238"/>
      <c r="AD323" s="1238"/>
      <c r="AE323" s="1241"/>
      <c r="AF323" s="1247"/>
      <c r="AG323" s="1238"/>
      <c r="AH323" s="1238"/>
      <c r="AI323" s="1238"/>
      <c r="AJ323" s="1238"/>
      <c r="AK323" s="1241"/>
      <c r="AL323" s="1247"/>
      <c r="AM323" s="1238"/>
      <c r="AN323" s="1238"/>
      <c r="AO323" s="1238"/>
      <c r="AP323" s="1238"/>
      <c r="AQ323" s="1241"/>
      <c r="AR323" s="1254"/>
    </row>
    <row r="324" spans="1:44" ht="15.75" x14ac:dyDescent="0.2">
      <c r="A324" s="1255">
        <v>4</v>
      </c>
      <c r="B324" s="1258" t="s">
        <v>437</v>
      </c>
      <c r="C324" s="1387" t="s">
        <v>438</v>
      </c>
      <c r="D324" s="1270">
        <v>0.7</v>
      </c>
      <c r="E324" s="1258">
        <v>9800</v>
      </c>
      <c r="F324" s="1270">
        <v>0.7</v>
      </c>
      <c r="G324" s="1264">
        <v>9800</v>
      </c>
      <c r="H324" s="1255" t="s">
        <v>85</v>
      </c>
      <c r="I324" s="1273" t="s">
        <v>404</v>
      </c>
      <c r="J324" s="1273" t="s">
        <v>24</v>
      </c>
      <c r="K324" s="300">
        <v>0.7</v>
      </c>
      <c r="L324" s="548" t="s">
        <v>15</v>
      </c>
      <c r="M324" s="1277">
        <v>36698.793663999997</v>
      </c>
      <c r="N324" s="1242"/>
      <c r="O324" s="1236"/>
      <c r="P324" s="1236"/>
      <c r="Q324" s="1236"/>
      <c r="R324" s="1236"/>
      <c r="S324" s="1239"/>
      <c r="T324" s="1245"/>
      <c r="U324" s="1236"/>
      <c r="V324" s="1236"/>
      <c r="W324" s="1236"/>
      <c r="X324" s="1236"/>
      <c r="Y324" s="1239"/>
      <c r="Z324" s="1245"/>
      <c r="AA324" s="1236"/>
      <c r="AB324" s="1236"/>
      <c r="AC324" s="1236"/>
      <c r="AD324" s="1236"/>
      <c r="AE324" s="1239"/>
      <c r="AF324" s="1245"/>
      <c r="AG324" s="1236"/>
      <c r="AH324" s="1236"/>
      <c r="AI324" s="1236"/>
      <c r="AJ324" s="1236"/>
      <c r="AK324" s="1239"/>
      <c r="AL324" s="1245"/>
      <c r="AM324" s="1236"/>
      <c r="AN324" s="1236"/>
      <c r="AO324" s="1236"/>
      <c r="AP324" s="1236"/>
      <c r="AQ324" s="1239"/>
      <c r="AR324" s="1252"/>
    </row>
    <row r="325" spans="1:44" ht="15.75" x14ac:dyDescent="0.2">
      <c r="A325" s="1256"/>
      <c r="B325" s="1259"/>
      <c r="C325" s="1379"/>
      <c r="D325" s="1271"/>
      <c r="E325" s="1259"/>
      <c r="F325" s="1271"/>
      <c r="G325" s="1265"/>
      <c r="H325" s="1256"/>
      <c r="I325" s="1274"/>
      <c r="J325" s="1274"/>
      <c r="K325" s="298">
        <v>9800</v>
      </c>
      <c r="L325" s="547" t="s">
        <v>25</v>
      </c>
      <c r="M325" s="1276"/>
      <c r="N325" s="1243"/>
      <c r="O325" s="1237"/>
      <c r="P325" s="1237"/>
      <c r="Q325" s="1237"/>
      <c r="R325" s="1237"/>
      <c r="S325" s="1240"/>
      <c r="T325" s="1246"/>
      <c r="U325" s="1237"/>
      <c r="V325" s="1237"/>
      <c r="W325" s="1237"/>
      <c r="X325" s="1237"/>
      <c r="Y325" s="1240"/>
      <c r="Z325" s="1246"/>
      <c r="AA325" s="1237"/>
      <c r="AB325" s="1237"/>
      <c r="AC325" s="1237"/>
      <c r="AD325" s="1237"/>
      <c r="AE325" s="1240"/>
      <c r="AF325" s="1246"/>
      <c r="AG325" s="1237"/>
      <c r="AH325" s="1237"/>
      <c r="AI325" s="1237"/>
      <c r="AJ325" s="1237"/>
      <c r="AK325" s="1240"/>
      <c r="AL325" s="1246"/>
      <c r="AM325" s="1237"/>
      <c r="AN325" s="1237"/>
      <c r="AO325" s="1237"/>
      <c r="AP325" s="1237"/>
      <c r="AQ325" s="1240"/>
      <c r="AR325" s="1253"/>
    </row>
    <row r="326" spans="1:44" ht="15.75" x14ac:dyDescent="0.2">
      <c r="A326" s="1256"/>
      <c r="B326" s="1259"/>
      <c r="C326" s="1379"/>
      <c r="D326" s="1271"/>
      <c r="E326" s="1259"/>
      <c r="F326" s="1271"/>
      <c r="G326" s="1265"/>
      <c r="H326" s="1256"/>
      <c r="I326" s="1274"/>
      <c r="J326" s="1274" t="s">
        <v>29</v>
      </c>
      <c r="K326" s="299">
        <v>201.13</v>
      </c>
      <c r="L326" s="547" t="s">
        <v>25</v>
      </c>
      <c r="M326" s="1276">
        <v>1024.327616</v>
      </c>
      <c r="N326" s="1243"/>
      <c r="O326" s="1237"/>
      <c r="P326" s="1237"/>
      <c r="Q326" s="1237"/>
      <c r="R326" s="1237"/>
      <c r="S326" s="1240"/>
      <c r="T326" s="1246"/>
      <c r="U326" s="1237"/>
      <c r="V326" s="1237"/>
      <c r="W326" s="1237"/>
      <c r="X326" s="1237"/>
      <c r="Y326" s="1240"/>
      <c r="Z326" s="1246"/>
      <c r="AA326" s="1237"/>
      <c r="AB326" s="1237"/>
      <c r="AC326" s="1237"/>
      <c r="AD326" s="1237"/>
      <c r="AE326" s="1240"/>
      <c r="AF326" s="1246"/>
      <c r="AG326" s="1237"/>
      <c r="AH326" s="1237"/>
      <c r="AI326" s="1237"/>
      <c r="AJ326" s="1237"/>
      <c r="AK326" s="1240"/>
      <c r="AL326" s="1246"/>
      <c r="AM326" s="1237"/>
      <c r="AN326" s="1237"/>
      <c r="AO326" s="1237"/>
      <c r="AP326" s="1237"/>
      <c r="AQ326" s="1240"/>
      <c r="AR326" s="1253"/>
    </row>
    <row r="327" spans="1:44" ht="15.75" x14ac:dyDescent="0.2">
      <c r="A327" s="1256"/>
      <c r="B327" s="1259"/>
      <c r="C327" s="1379"/>
      <c r="D327" s="1271"/>
      <c r="E327" s="1259"/>
      <c r="F327" s="1271"/>
      <c r="G327" s="1265"/>
      <c r="H327" s="1256"/>
      <c r="I327" s="1274"/>
      <c r="J327" s="1274"/>
      <c r="K327" s="298">
        <v>0.7</v>
      </c>
      <c r="L327" s="547" t="s">
        <v>15</v>
      </c>
      <c r="M327" s="1276"/>
      <c r="N327" s="1243"/>
      <c r="O327" s="1237"/>
      <c r="P327" s="1237"/>
      <c r="Q327" s="1237"/>
      <c r="R327" s="1237"/>
      <c r="S327" s="1240"/>
      <c r="T327" s="1246"/>
      <c r="U327" s="1237"/>
      <c r="V327" s="1237"/>
      <c r="W327" s="1237"/>
      <c r="X327" s="1237"/>
      <c r="Y327" s="1240"/>
      <c r="Z327" s="1246"/>
      <c r="AA327" s="1237"/>
      <c r="AB327" s="1237"/>
      <c r="AC327" s="1237"/>
      <c r="AD327" s="1237"/>
      <c r="AE327" s="1240"/>
      <c r="AF327" s="1246"/>
      <c r="AG327" s="1237"/>
      <c r="AH327" s="1237"/>
      <c r="AI327" s="1237"/>
      <c r="AJ327" s="1237"/>
      <c r="AK327" s="1240"/>
      <c r="AL327" s="1246"/>
      <c r="AM327" s="1237"/>
      <c r="AN327" s="1237"/>
      <c r="AO327" s="1237"/>
      <c r="AP327" s="1237"/>
      <c r="AQ327" s="1240"/>
      <c r="AR327" s="1253"/>
    </row>
    <row r="328" spans="1:44" ht="31.5" x14ac:dyDescent="0.2">
      <c r="A328" s="1256"/>
      <c r="B328" s="1259"/>
      <c r="C328" s="1379"/>
      <c r="D328" s="1271"/>
      <c r="E328" s="1259"/>
      <c r="F328" s="1271"/>
      <c r="G328" s="1265"/>
      <c r="H328" s="1256"/>
      <c r="I328" s="1274"/>
      <c r="J328" s="547" t="s">
        <v>32</v>
      </c>
      <c r="K328" s="298">
        <v>88</v>
      </c>
      <c r="L328" s="547" t="s">
        <v>31</v>
      </c>
      <c r="M328" s="551">
        <v>1013.6227200000001</v>
      </c>
      <c r="N328" s="1243"/>
      <c r="O328" s="1237"/>
      <c r="P328" s="1237"/>
      <c r="Q328" s="1237"/>
      <c r="R328" s="1237"/>
      <c r="S328" s="1240"/>
      <c r="T328" s="1246"/>
      <c r="U328" s="1237"/>
      <c r="V328" s="1237"/>
      <c r="W328" s="1237"/>
      <c r="X328" s="1237"/>
      <c r="Y328" s="1240"/>
      <c r="Z328" s="1246"/>
      <c r="AA328" s="1237"/>
      <c r="AB328" s="1237"/>
      <c r="AC328" s="1237"/>
      <c r="AD328" s="1237"/>
      <c r="AE328" s="1240"/>
      <c r="AF328" s="1246"/>
      <c r="AG328" s="1237"/>
      <c r="AH328" s="1237"/>
      <c r="AI328" s="1237"/>
      <c r="AJ328" s="1237"/>
      <c r="AK328" s="1240"/>
      <c r="AL328" s="1246"/>
      <c r="AM328" s="1237"/>
      <c r="AN328" s="1237"/>
      <c r="AO328" s="1237"/>
      <c r="AP328" s="1237"/>
      <c r="AQ328" s="1240"/>
      <c r="AR328" s="1253"/>
    </row>
    <row r="329" spans="1:44" ht="31.5" x14ac:dyDescent="0.2">
      <c r="A329" s="1256"/>
      <c r="B329" s="1259"/>
      <c r="C329" s="1379"/>
      <c r="D329" s="1271"/>
      <c r="E329" s="1259"/>
      <c r="F329" s="1271"/>
      <c r="G329" s="1265"/>
      <c r="H329" s="1256"/>
      <c r="I329" s="1274"/>
      <c r="J329" s="547" t="s">
        <v>344</v>
      </c>
      <c r="K329" s="298">
        <v>100</v>
      </c>
      <c r="L329" s="298" t="s">
        <v>34</v>
      </c>
      <c r="M329" s="551">
        <v>550</v>
      </c>
      <c r="N329" s="1243"/>
      <c r="O329" s="1237"/>
      <c r="P329" s="1237"/>
      <c r="Q329" s="1237"/>
      <c r="R329" s="1237"/>
      <c r="S329" s="1240"/>
      <c r="T329" s="1246"/>
      <c r="U329" s="1237"/>
      <c r="V329" s="1237"/>
      <c r="W329" s="1237"/>
      <c r="X329" s="1237"/>
      <c r="Y329" s="1240"/>
      <c r="Z329" s="1246"/>
      <c r="AA329" s="1237"/>
      <c r="AB329" s="1237"/>
      <c r="AC329" s="1237"/>
      <c r="AD329" s="1237"/>
      <c r="AE329" s="1240"/>
      <c r="AF329" s="1246"/>
      <c r="AG329" s="1237"/>
      <c r="AH329" s="1237"/>
      <c r="AI329" s="1237"/>
      <c r="AJ329" s="1237"/>
      <c r="AK329" s="1240"/>
      <c r="AL329" s="1246"/>
      <c r="AM329" s="1237"/>
      <c r="AN329" s="1237"/>
      <c r="AO329" s="1237"/>
      <c r="AP329" s="1237"/>
      <c r="AQ329" s="1240"/>
      <c r="AR329" s="1253"/>
    </row>
    <row r="330" spans="1:44" ht="15.75" x14ac:dyDescent="0.2">
      <c r="A330" s="1256"/>
      <c r="B330" s="1259"/>
      <c r="C330" s="1379"/>
      <c r="D330" s="1271"/>
      <c r="E330" s="1259"/>
      <c r="F330" s="1271"/>
      <c r="G330" s="1265"/>
      <c r="H330" s="1256"/>
      <c r="I330" s="1274"/>
      <c r="J330" s="547" t="s">
        <v>35</v>
      </c>
      <c r="K330" s="298">
        <v>1400</v>
      </c>
      <c r="L330" s="547" t="s">
        <v>25</v>
      </c>
      <c r="M330" s="551">
        <v>7000</v>
      </c>
      <c r="N330" s="1243"/>
      <c r="O330" s="1237"/>
      <c r="P330" s="1237"/>
      <c r="Q330" s="1237"/>
      <c r="R330" s="1237"/>
      <c r="S330" s="1240"/>
      <c r="T330" s="1246"/>
      <c r="U330" s="1237"/>
      <c r="V330" s="1237"/>
      <c r="W330" s="1237"/>
      <c r="X330" s="1237"/>
      <c r="Y330" s="1240"/>
      <c r="Z330" s="1246"/>
      <c r="AA330" s="1237"/>
      <c r="AB330" s="1237"/>
      <c r="AC330" s="1237"/>
      <c r="AD330" s="1237"/>
      <c r="AE330" s="1240"/>
      <c r="AF330" s="1246"/>
      <c r="AG330" s="1237"/>
      <c r="AH330" s="1237"/>
      <c r="AI330" s="1237"/>
      <c r="AJ330" s="1237"/>
      <c r="AK330" s="1240"/>
      <c r="AL330" s="1246"/>
      <c r="AM330" s="1237"/>
      <c r="AN330" s="1237"/>
      <c r="AO330" s="1237"/>
      <c r="AP330" s="1237"/>
      <c r="AQ330" s="1240"/>
      <c r="AR330" s="1253"/>
    </row>
    <row r="331" spans="1:44" ht="16.5" thickBot="1" x14ac:dyDescent="0.25">
      <c r="A331" s="1257"/>
      <c r="B331" s="1260"/>
      <c r="C331" s="1380"/>
      <c r="D331" s="1272"/>
      <c r="E331" s="1260"/>
      <c r="F331" s="1272"/>
      <c r="G331" s="1266"/>
      <c r="H331" s="1257"/>
      <c r="I331" s="1275"/>
      <c r="J331" s="549" t="s">
        <v>36</v>
      </c>
      <c r="K331" s="301">
        <v>700</v>
      </c>
      <c r="L331" s="301" t="s">
        <v>34</v>
      </c>
      <c r="M331" s="302">
        <v>2713.2559999999999</v>
      </c>
      <c r="N331" s="1244"/>
      <c r="O331" s="1238"/>
      <c r="P331" s="1238"/>
      <c r="Q331" s="1238"/>
      <c r="R331" s="1238"/>
      <c r="S331" s="1241"/>
      <c r="T331" s="1247"/>
      <c r="U331" s="1238"/>
      <c r="V331" s="1238"/>
      <c r="W331" s="1238"/>
      <c r="X331" s="1238"/>
      <c r="Y331" s="1241"/>
      <c r="Z331" s="1247"/>
      <c r="AA331" s="1238"/>
      <c r="AB331" s="1238"/>
      <c r="AC331" s="1238"/>
      <c r="AD331" s="1238"/>
      <c r="AE331" s="1241"/>
      <c r="AF331" s="1247"/>
      <c r="AG331" s="1238"/>
      <c r="AH331" s="1238"/>
      <c r="AI331" s="1238"/>
      <c r="AJ331" s="1238"/>
      <c r="AK331" s="1241"/>
      <c r="AL331" s="1247"/>
      <c r="AM331" s="1238"/>
      <c r="AN331" s="1238"/>
      <c r="AO331" s="1238"/>
      <c r="AP331" s="1238"/>
      <c r="AQ331" s="1241"/>
      <c r="AR331" s="1254"/>
    </row>
    <row r="332" spans="1:44" ht="15.75" x14ac:dyDescent="0.2">
      <c r="A332" s="1418">
        <v>5</v>
      </c>
      <c r="B332" s="1447" t="s">
        <v>439</v>
      </c>
      <c r="C332" s="1378" t="s">
        <v>440</v>
      </c>
      <c r="D332" s="1381">
        <v>1.6</v>
      </c>
      <c r="E332" s="1377">
        <v>16000</v>
      </c>
      <c r="F332" s="1381">
        <v>1.6</v>
      </c>
      <c r="G332" s="1382">
        <v>16000</v>
      </c>
      <c r="H332" s="1418" t="s">
        <v>85</v>
      </c>
      <c r="I332" s="1369" t="s">
        <v>88</v>
      </c>
      <c r="J332" s="1369" t="s">
        <v>441</v>
      </c>
      <c r="K332" s="359">
        <v>1.6</v>
      </c>
      <c r="L332" s="546" t="s">
        <v>15</v>
      </c>
      <c r="M332" s="1373">
        <v>80000</v>
      </c>
      <c r="N332" s="1414"/>
      <c r="O332" s="1371"/>
      <c r="P332" s="1371"/>
      <c r="Q332" s="1371"/>
      <c r="R332" s="1371"/>
      <c r="S332" s="1372"/>
      <c r="T332" s="1370"/>
      <c r="U332" s="1371"/>
      <c r="V332" s="1371"/>
      <c r="W332" s="1371"/>
      <c r="X332" s="1371"/>
      <c r="Y332" s="1372"/>
      <c r="Z332" s="1370"/>
      <c r="AA332" s="1371"/>
      <c r="AB332" s="1371"/>
      <c r="AC332" s="1371"/>
      <c r="AD332" s="1371"/>
      <c r="AE332" s="1372"/>
      <c r="AF332" s="1370"/>
      <c r="AG332" s="1371"/>
      <c r="AH332" s="1371"/>
      <c r="AI332" s="1371"/>
      <c r="AJ332" s="1371"/>
      <c r="AK332" s="1372"/>
      <c r="AL332" s="1370"/>
      <c r="AM332" s="1371"/>
      <c r="AN332" s="1371"/>
      <c r="AO332" s="1371"/>
      <c r="AP332" s="1371"/>
      <c r="AQ332" s="1372"/>
      <c r="AR332" s="1370"/>
    </row>
    <row r="333" spans="1:44" ht="15.75" x14ac:dyDescent="0.2">
      <c r="A333" s="1256"/>
      <c r="B333" s="1448"/>
      <c r="C333" s="1379"/>
      <c r="D333" s="1271"/>
      <c r="E333" s="1259"/>
      <c r="F333" s="1271"/>
      <c r="G333" s="1265"/>
      <c r="H333" s="1256"/>
      <c r="I333" s="1274"/>
      <c r="J333" s="1274"/>
      <c r="K333" s="298">
        <v>16000</v>
      </c>
      <c r="L333" s="547" t="s">
        <v>25</v>
      </c>
      <c r="M333" s="1276"/>
      <c r="N333" s="1414"/>
      <c r="O333" s="1371"/>
      <c r="P333" s="1371"/>
      <c r="Q333" s="1371"/>
      <c r="R333" s="1371"/>
      <c r="S333" s="1372"/>
      <c r="T333" s="1370"/>
      <c r="U333" s="1371"/>
      <c r="V333" s="1371"/>
      <c r="W333" s="1371"/>
      <c r="X333" s="1371"/>
      <c r="Y333" s="1372"/>
      <c r="Z333" s="1370"/>
      <c r="AA333" s="1371"/>
      <c r="AB333" s="1371"/>
      <c r="AC333" s="1371"/>
      <c r="AD333" s="1371"/>
      <c r="AE333" s="1372"/>
      <c r="AF333" s="1370"/>
      <c r="AG333" s="1371"/>
      <c r="AH333" s="1371"/>
      <c r="AI333" s="1371"/>
      <c r="AJ333" s="1371"/>
      <c r="AK333" s="1372"/>
      <c r="AL333" s="1370"/>
      <c r="AM333" s="1371"/>
      <c r="AN333" s="1371"/>
      <c r="AO333" s="1371"/>
      <c r="AP333" s="1371"/>
      <c r="AQ333" s="1372"/>
      <c r="AR333" s="1370"/>
    </row>
    <row r="334" spans="1:44" ht="15.75" x14ac:dyDescent="0.2">
      <c r="A334" s="1256"/>
      <c r="B334" s="1448"/>
      <c r="C334" s="1379"/>
      <c r="D334" s="1271"/>
      <c r="E334" s="1259"/>
      <c r="F334" s="1271"/>
      <c r="G334" s="1265"/>
      <c r="H334" s="1256"/>
      <c r="I334" s="1274"/>
      <c r="J334" s="1274" t="s">
        <v>29</v>
      </c>
      <c r="K334" s="298">
        <v>1.54</v>
      </c>
      <c r="L334" s="547" t="s">
        <v>15</v>
      </c>
      <c r="M334" s="1276">
        <v>750.57132799999999</v>
      </c>
      <c r="N334" s="1414"/>
      <c r="O334" s="1371"/>
      <c r="P334" s="1371"/>
      <c r="Q334" s="1371"/>
      <c r="R334" s="1371"/>
      <c r="S334" s="1372"/>
      <c r="T334" s="1370"/>
      <c r="U334" s="1371"/>
      <c r="V334" s="1371"/>
      <c r="W334" s="1371"/>
      <c r="X334" s="1371"/>
      <c r="Y334" s="1372"/>
      <c r="Z334" s="1370"/>
      <c r="AA334" s="1371"/>
      <c r="AB334" s="1371"/>
      <c r="AC334" s="1371"/>
      <c r="AD334" s="1371"/>
      <c r="AE334" s="1372"/>
      <c r="AF334" s="1370"/>
      <c r="AG334" s="1371"/>
      <c r="AH334" s="1371"/>
      <c r="AI334" s="1371"/>
      <c r="AJ334" s="1371"/>
      <c r="AK334" s="1372"/>
      <c r="AL334" s="1370"/>
      <c r="AM334" s="1371"/>
      <c r="AN334" s="1371"/>
      <c r="AO334" s="1371"/>
      <c r="AP334" s="1371"/>
      <c r="AQ334" s="1372"/>
      <c r="AR334" s="1370"/>
    </row>
    <row r="335" spans="1:44" ht="15.75" x14ac:dyDescent="0.2">
      <c r="A335" s="1256"/>
      <c r="B335" s="1448"/>
      <c r="C335" s="1379"/>
      <c r="D335" s="1271"/>
      <c r="E335" s="1259"/>
      <c r="F335" s="1271"/>
      <c r="G335" s="1265"/>
      <c r="H335" s="1256"/>
      <c r="I335" s="1274"/>
      <c r="J335" s="1274"/>
      <c r="K335" s="298">
        <v>146.35</v>
      </c>
      <c r="L335" s="547" t="s">
        <v>25</v>
      </c>
      <c r="M335" s="1276"/>
      <c r="N335" s="1414"/>
      <c r="O335" s="1371"/>
      <c r="P335" s="1371"/>
      <c r="Q335" s="1371"/>
      <c r="R335" s="1371"/>
      <c r="S335" s="1372"/>
      <c r="T335" s="1370"/>
      <c r="U335" s="1371"/>
      <c r="V335" s="1371"/>
      <c r="W335" s="1371"/>
      <c r="X335" s="1371"/>
      <c r="Y335" s="1372"/>
      <c r="Z335" s="1370"/>
      <c r="AA335" s="1371"/>
      <c r="AB335" s="1371"/>
      <c r="AC335" s="1371"/>
      <c r="AD335" s="1371"/>
      <c r="AE335" s="1372"/>
      <c r="AF335" s="1370"/>
      <c r="AG335" s="1371"/>
      <c r="AH335" s="1371"/>
      <c r="AI335" s="1371"/>
      <c r="AJ335" s="1371"/>
      <c r="AK335" s="1372"/>
      <c r="AL335" s="1370"/>
      <c r="AM335" s="1371"/>
      <c r="AN335" s="1371"/>
      <c r="AO335" s="1371"/>
      <c r="AP335" s="1371"/>
      <c r="AQ335" s="1372"/>
      <c r="AR335" s="1370"/>
    </row>
    <row r="336" spans="1:44" ht="31.5" x14ac:dyDescent="0.25">
      <c r="A336" s="1256"/>
      <c r="B336" s="1448"/>
      <c r="C336" s="1379"/>
      <c r="D336" s="1271"/>
      <c r="E336" s="1259"/>
      <c r="F336" s="1271"/>
      <c r="G336" s="1265"/>
      <c r="H336" s="1256"/>
      <c r="I336" s="1274"/>
      <c r="J336" s="352" t="s">
        <v>30</v>
      </c>
      <c r="K336" s="298">
        <v>0</v>
      </c>
      <c r="L336" s="547" t="s">
        <v>31</v>
      </c>
      <c r="M336" s="551">
        <v>0</v>
      </c>
      <c r="N336" s="1414"/>
      <c r="O336" s="1371"/>
      <c r="P336" s="1371"/>
      <c r="Q336" s="1371"/>
      <c r="R336" s="1371"/>
      <c r="S336" s="1372"/>
      <c r="T336" s="1370"/>
      <c r="U336" s="1371"/>
      <c r="V336" s="1371"/>
      <c r="W336" s="1371"/>
      <c r="X336" s="1371"/>
      <c r="Y336" s="1372"/>
      <c r="Z336" s="1370"/>
      <c r="AA336" s="1371"/>
      <c r="AB336" s="1371"/>
      <c r="AC336" s="1371"/>
      <c r="AD336" s="1371"/>
      <c r="AE336" s="1372"/>
      <c r="AF336" s="1370"/>
      <c r="AG336" s="1371"/>
      <c r="AH336" s="1371"/>
      <c r="AI336" s="1371"/>
      <c r="AJ336" s="1371"/>
      <c r="AK336" s="1372"/>
      <c r="AL336" s="1370"/>
      <c r="AM336" s="1371"/>
      <c r="AN336" s="1371"/>
      <c r="AO336" s="1371"/>
      <c r="AP336" s="1371"/>
      <c r="AQ336" s="1372"/>
      <c r="AR336" s="1370"/>
    </row>
    <row r="337" spans="1:44" ht="31.5" x14ac:dyDescent="0.2">
      <c r="A337" s="1256"/>
      <c r="B337" s="1448"/>
      <c r="C337" s="1379"/>
      <c r="D337" s="1271"/>
      <c r="E337" s="1259"/>
      <c r="F337" s="1271"/>
      <c r="G337" s="1265"/>
      <c r="H337" s="1256"/>
      <c r="I337" s="1274"/>
      <c r="J337" s="547" t="s">
        <v>32</v>
      </c>
      <c r="K337" s="298">
        <v>71</v>
      </c>
      <c r="L337" s="547" t="s">
        <v>31</v>
      </c>
      <c r="M337" s="551">
        <v>817.80924000000005</v>
      </c>
      <c r="N337" s="1414"/>
      <c r="O337" s="1371"/>
      <c r="P337" s="1371"/>
      <c r="Q337" s="1371"/>
      <c r="R337" s="1371"/>
      <c r="S337" s="1372"/>
      <c r="T337" s="1370"/>
      <c r="U337" s="1371"/>
      <c r="V337" s="1371"/>
      <c r="W337" s="1371"/>
      <c r="X337" s="1371"/>
      <c r="Y337" s="1372"/>
      <c r="Z337" s="1370"/>
      <c r="AA337" s="1371"/>
      <c r="AB337" s="1371"/>
      <c r="AC337" s="1371"/>
      <c r="AD337" s="1371"/>
      <c r="AE337" s="1372"/>
      <c r="AF337" s="1370"/>
      <c r="AG337" s="1371"/>
      <c r="AH337" s="1371"/>
      <c r="AI337" s="1371"/>
      <c r="AJ337" s="1371"/>
      <c r="AK337" s="1372"/>
      <c r="AL337" s="1370"/>
      <c r="AM337" s="1371"/>
      <c r="AN337" s="1371"/>
      <c r="AO337" s="1371"/>
      <c r="AP337" s="1371"/>
      <c r="AQ337" s="1372"/>
      <c r="AR337" s="1370"/>
    </row>
    <row r="338" spans="1:44" ht="31.5" x14ac:dyDescent="0.2">
      <c r="A338" s="1256"/>
      <c r="B338" s="1448"/>
      <c r="C338" s="1379"/>
      <c r="D338" s="1271"/>
      <c r="E338" s="1259"/>
      <c r="F338" s="1271"/>
      <c r="G338" s="1265"/>
      <c r="H338" s="1256"/>
      <c r="I338" s="1274"/>
      <c r="J338" s="547" t="s">
        <v>344</v>
      </c>
      <c r="K338" s="298">
        <v>30</v>
      </c>
      <c r="L338" s="547" t="s">
        <v>34</v>
      </c>
      <c r="M338" s="551">
        <v>165</v>
      </c>
      <c r="N338" s="1414"/>
      <c r="O338" s="1371"/>
      <c r="P338" s="1371"/>
      <c r="Q338" s="1371"/>
      <c r="R338" s="1371"/>
      <c r="S338" s="1372"/>
      <c r="T338" s="1370"/>
      <c r="U338" s="1371"/>
      <c r="V338" s="1371"/>
      <c r="W338" s="1371"/>
      <c r="X338" s="1371"/>
      <c r="Y338" s="1372"/>
      <c r="Z338" s="1370"/>
      <c r="AA338" s="1371"/>
      <c r="AB338" s="1371"/>
      <c r="AC338" s="1371"/>
      <c r="AD338" s="1371"/>
      <c r="AE338" s="1372"/>
      <c r="AF338" s="1370"/>
      <c r="AG338" s="1371"/>
      <c r="AH338" s="1371"/>
      <c r="AI338" s="1371"/>
      <c r="AJ338" s="1371"/>
      <c r="AK338" s="1372"/>
      <c r="AL338" s="1370"/>
      <c r="AM338" s="1371"/>
      <c r="AN338" s="1371"/>
      <c r="AO338" s="1371"/>
      <c r="AP338" s="1371"/>
      <c r="AQ338" s="1372"/>
      <c r="AR338" s="1370"/>
    </row>
    <row r="339" spans="1:44" ht="15.75" x14ac:dyDescent="0.2">
      <c r="A339" s="1256"/>
      <c r="B339" s="1448"/>
      <c r="C339" s="1379"/>
      <c r="D339" s="1271"/>
      <c r="E339" s="1259"/>
      <c r="F339" s="1271"/>
      <c r="G339" s="1265"/>
      <c r="H339" s="1256"/>
      <c r="I339" s="1274"/>
      <c r="J339" s="547" t="s">
        <v>35</v>
      </c>
      <c r="K339" s="298">
        <v>2500</v>
      </c>
      <c r="L339" s="547" t="s">
        <v>25</v>
      </c>
      <c r="M339" s="551">
        <v>12500</v>
      </c>
      <c r="N339" s="1414"/>
      <c r="O339" s="1371"/>
      <c r="P339" s="1371"/>
      <c r="Q339" s="1371"/>
      <c r="R339" s="1371"/>
      <c r="S339" s="1372"/>
      <c r="T339" s="1370"/>
      <c r="U339" s="1371"/>
      <c r="V339" s="1371"/>
      <c r="W339" s="1371"/>
      <c r="X339" s="1371"/>
      <c r="Y339" s="1372"/>
      <c r="Z339" s="1370"/>
      <c r="AA339" s="1371"/>
      <c r="AB339" s="1371"/>
      <c r="AC339" s="1371"/>
      <c r="AD339" s="1371"/>
      <c r="AE339" s="1372"/>
      <c r="AF339" s="1370"/>
      <c r="AG339" s="1371"/>
      <c r="AH339" s="1371"/>
      <c r="AI339" s="1371"/>
      <c r="AJ339" s="1371"/>
      <c r="AK339" s="1372"/>
      <c r="AL339" s="1370"/>
      <c r="AM339" s="1371"/>
      <c r="AN339" s="1371"/>
      <c r="AO339" s="1371"/>
      <c r="AP339" s="1371"/>
      <c r="AQ339" s="1372"/>
      <c r="AR339" s="1370"/>
    </row>
    <row r="340" spans="1:44" ht="16.5" thickBot="1" x14ac:dyDescent="0.25">
      <c r="A340" s="1257"/>
      <c r="B340" s="1449"/>
      <c r="C340" s="1380"/>
      <c r="D340" s="1272"/>
      <c r="E340" s="1260"/>
      <c r="F340" s="1272"/>
      <c r="G340" s="1266"/>
      <c r="H340" s="1257"/>
      <c r="I340" s="1441"/>
      <c r="J340" s="550" t="s">
        <v>36</v>
      </c>
      <c r="K340" s="296">
        <v>2908</v>
      </c>
      <c r="L340" s="550" t="s">
        <v>34</v>
      </c>
      <c r="M340" s="304">
        <v>11271.64064</v>
      </c>
      <c r="N340" s="1414"/>
      <c r="O340" s="1371"/>
      <c r="P340" s="1371"/>
      <c r="Q340" s="1371"/>
      <c r="R340" s="1371"/>
      <c r="S340" s="1372"/>
      <c r="T340" s="1370"/>
      <c r="U340" s="1371"/>
      <c r="V340" s="1371"/>
      <c r="W340" s="1371"/>
      <c r="X340" s="1371"/>
      <c r="Y340" s="1372"/>
      <c r="Z340" s="1370"/>
      <c r="AA340" s="1371"/>
      <c r="AB340" s="1371"/>
      <c r="AC340" s="1371"/>
      <c r="AD340" s="1371"/>
      <c r="AE340" s="1372"/>
      <c r="AF340" s="1370"/>
      <c r="AG340" s="1371"/>
      <c r="AH340" s="1371"/>
      <c r="AI340" s="1371"/>
      <c r="AJ340" s="1371"/>
      <c r="AK340" s="1372"/>
      <c r="AL340" s="1370"/>
      <c r="AM340" s="1371"/>
      <c r="AN340" s="1371"/>
      <c r="AO340" s="1371"/>
      <c r="AP340" s="1371"/>
      <c r="AQ340" s="1372"/>
      <c r="AR340" s="1370"/>
    </row>
    <row r="341" spans="1:44" ht="15.75" x14ac:dyDescent="0.2">
      <c r="A341" s="1255">
        <v>6</v>
      </c>
      <c r="B341" s="1451">
        <v>2247458</v>
      </c>
      <c r="C341" s="1387" t="s">
        <v>357</v>
      </c>
      <c r="D341" s="1270">
        <v>0.94199999999999995</v>
      </c>
      <c r="E341" s="1258">
        <v>4229.5</v>
      </c>
      <c r="F341" s="1270">
        <v>0.94199999999999995</v>
      </c>
      <c r="G341" s="1278">
        <v>4229.5</v>
      </c>
      <c r="H341" s="1255"/>
      <c r="I341" s="1273"/>
      <c r="J341" s="1236"/>
      <c r="K341" s="1236"/>
      <c r="L341" s="1236"/>
      <c r="M341" s="1239"/>
      <c r="N341" s="1242" t="s">
        <v>85</v>
      </c>
      <c r="O341" s="1236" t="s">
        <v>353</v>
      </c>
      <c r="P341" s="1273" t="s">
        <v>24</v>
      </c>
      <c r="Q341" s="300">
        <v>0.94199999999999995</v>
      </c>
      <c r="R341" s="548" t="s">
        <v>15</v>
      </c>
      <c r="S341" s="1416">
        <v>9084.4457360000015</v>
      </c>
      <c r="T341" s="1242"/>
      <c r="U341" s="1236"/>
      <c r="V341" s="1236"/>
      <c r="W341" s="1236"/>
      <c r="X341" s="1236"/>
      <c r="Y341" s="1239"/>
      <c r="Z341" s="1242"/>
      <c r="AA341" s="1236"/>
      <c r="AB341" s="1236"/>
      <c r="AC341" s="1236"/>
      <c r="AD341" s="1236"/>
      <c r="AE341" s="1239"/>
      <c r="AF341" s="1242"/>
      <c r="AG341" s="1236"/>
      <c r="AH341" s="1236"/>
      <c r="AI341" s="1236"/>
      <c r="AJ341" s="1236"/>
      <c r="AK341" s="1239"/>
      <c r="AL341" s="1242"/>
      <c r="AM341" s="1236"/>
      <c r="AN341" s="1236"/>
      <c r="AO341" s="1236"/>
      <c r="AP341" s="1236"/>
      <c r="AQ341" s="1239"/>
      <c r="AR341" s="1242"/>
    </row>
    <row r="342" spans="1:44" ht="15.75" x14ac:dyDescent="0.2">
      <c r="A342" s="1256"/>
      <c r="B342" s="1448"/>
      <c r="C342" s="1379"/>
      <c r="D342" s="1271"/>
      <c r="E342" s="1259"/>
      <c r="F342" s="1271"/>
      <c r="G342" s="1279"/>
      <c r="H342" s="1256"/>
      <c r="I342" s="1274"/>
      <c r="J342" s="1237"/>
      <c r="K342" s="1237"/>
      <c r="L342" s="1237"/>
      <c r="M342" s="1240"/>
      <c r="N342" s="1243"/>
      <c r="O342" s="1237"/>
      <c r="P342" s="1274"/>
      <c r="Q342" s="298">
        <v>4229.5</v>
      </c>
      <c r="R342" s="547" t="s">
        <v>25</v>
      </c>
      <c r="S342" s="1368"/>
      <c r="T342" s="1243"/>
      <c r="U342" s="1237"/>
      <c r="V342" s="1237"/>
      <c r="W342" s="1237"/>
      <c r="X342" s="1237"/>
      <c r="Y342" s="1240"/>
      <c r="Z342" s="1243"/>
      <c r="AA342" s="1237"/>
      <c r="AB342" s="1237"/>
      <c r="AC342" s="1237"/>
      <c r="AD342" s="1237"/>
      <c r="AE342" s="1240"/>
      <c r="AF342" s="1243"/>
      <c r="AG342" s="1237"/>
      <c r="AH342" s="1237"/>
      <c r="AI342" s="1237"/>
      <c r="AJ342" s="1237"/>
      <c r="AK342" s="1240"/>
      <c r="AL342" s="1243"/>
      <c r="AM342" s="1237"/>
      <c r="AN342" s="1237"/>
      <c r="AO342" s="1237"/>
      <c r="AP342" s="1237"/>
      <c r="AQ342" s="1240"/>
      <c r="AR342" s="1243"/>
    </row>
    <row r="343" spans="1:44" ht="15.75" x14ac:dyDescent="0.2">
      <c r="A343" s="1256"/>
      <c r="B343" s="1448"/>
      <c r="C343" s="1379"/>
      <c r="D343" s="1271"/>
      <c r="E343" s="1259"/>
      <c r="F343" s="1271"/>
      <c r="G343" s="1279"/>
      <c r="H343" s="1256"/>
      <c r="I343" s="1274"/>
      <c r="J343" s="1237"/>
      <c r="K343" s="1237"/>
      <c r="L343" s="1237"/>
      <c r="M343" s="1240"/>
      <c r="N343" s="1243"/>
      <c r="O343" s="1237"/>
      <c r="P343" s="1274" t="s">
        <v>29</v>
      </c>
      <c r="Q343" s="298">
        <v>247.48</v>
      </c>
      <c r="R343" s="547" t="s">
        <v>25</v>
      </c>
      <c r="S343" s="1368">
        <v>1270.9315839999997</v>
      </c>
      <c r="T343" s="1243"/>
      <c r="U343" s="1237"/>
      <c r="V343" s="1237"/>
      <c r="W343" s="1237"/>
      <c r="X343" s="1237"/>
      <c r="Y343" s="1240"/>
      <c r="Z343" s="1243"/>
      <c r="AA343" s="1237"/>
      <c r="AB343" s="1237"/>
      <c r="AC343" s="1237"/>
      <c r="AD343" s="1237"/>
      <c r="AE343" s="1240"/>
      <c r="AF343" s="1243"/>
      <c r="AG343" s="1237"/>
      <c r="AH343" s="1237"/>
      <c r="AI343" s="1237"/>
      <c r="AJ343" s="1237"/>
      <c r="AK343" s="1240"/>
      <c r="AL343" s="1243"/>
      <c r="AM343" s="1237"/>
      <c r="AN343" s="1237"/>
      <c r="AO343" s="1237"/>
      <c r="AP343" s="1237"/>
      <c r="AQ343" s="1240"/>
      <c r="AR343" s="1243"/>
    </row>
    <row r="344" spans="1:44" ht="15.75" x14ac:dyDescent="0.2">
      <c r="A344" s="1256"/>
      <c r="B344" s="1448"/>
      <c r="C344" s="1379"/>
      <c r="D344" s="1271"/>
      <c r="E344" s="1259"/>
      <c r="F344" s="1271"/>
      <c r="G344" s="1279"/>
      <c r="H344" s="1256"/>
      <c r="I344" s="1274"/>
      <c r="J344" s="1237"/>
      <c r="K344" s="1237"/>
      <c r="L344" s="1237"/>
      <c r="M344" s="1240"/>
      <c r="N344" s="1243"/>
      <c r="O344" s="1237"/>
      <c r="P344" s="1274"/>
      <c r="Q344" s="298">
        <v>2.94</v>
      </c>
      <c r="R344" s="547" t="s">
        <v>15</v>
      </c>
      <c r="S344" s="1368"/>
      <c r="T344" s="1243"/>
      <c r="U344" s="1237"/>
      <c r="V344" s="1237"/>
      <c r="W344" s="1237"/>
      <c r="X344" s="1237"/>
      <c r="Y344" s="1240"/>
      <c r="Z344" s="1243"/>
      <c r="AA344" s="1237"/>
      <c r="AB344" s="1237"/>
      <c r="AC344" s="1237"/>
      <c r="AD344" s="1237"/>
      <c r="AE344" s="1240"/>
      <c r="AF344" s="1243"/>
      <c r="AG344" s="1237"/>
      <c r="AH344" s="1237"/>
      <c r="AI344" s="1237"/>
      <c r="AJ344" s="1237"/>
      <c r="AK344" s="1240"/>
      <c r="AL344" s="1243"/>
      <c r="AM344" s="1237"/>
      <c r="AN344" s="1237"/>
      <c r="AO344" s="1237"/>
      <c r="AP344" s="1237"/>
      <c r="AQ344" s="1240"/>
      <c r="AR344" s="1243"/>
    </row>
    <row r="345" spans="1:44" ht="31.5" x14ac:dyDescent="0.2">
      <c r="A345" s="1256"/>
      <c r="B345" s="1448"/>
      <c r="C345" s="1379"/>
      <c r="D345" s="1271"/>
      <c r="E345" s="1259"/>
      <c r="F345" s="1271"/>
      <c r="G345" s="1279"/>
      <c r="H345" s="1256"/>
      <c r="I345" s="1274"/>
      <c r="J345" s="1237"/>
      <c r="K345" s="1237"/>
      <c r="L345" s="1237"/>
      <c r="M345" s="1240"/>
      <c r="N345" s="1243"/>
      <c r="O345" s="1237"/>
      <c r="P345" s="547" t="s">
        <v>32</v>
      </c>
      <c r="Q345" s="298">
        <v>59</v>
      </c>
      <c r="R345" s="547" t="s">
        <v>31</v>
      </c>
      <c r="S345" s="552">
        <v>679.58796000000007</v>
      </c>
      <c r="T345" s="1243"/>
      <c r="U345" s="1237"/>
      <c r="V345" s="1237"/>
      <c r="W345" s="1237"/>
      <c r="X345" s="1237"/>
      <c r="Y345" s="1240"/>
      <c r="Z345" s="1243"/>
      <c r="AA345" s="1237"/>
      <c r="AB345" s="1237"/>
      <c r="AC345" s="1237"/>
      <c r="AD345" s="1237"/>
      <c r="AE345" s="1240"/>
      <c r="AF345" s="1243"/>
      <c r="AG345" s="1237"/>
      <c r="AH345" s="1237"/>
      <c r="AI345" s="1237"/>
      <c r="AJ345" s="1237"/>
      <c r="AK345" s="1240"/>
      <c r="AL345" s="1243"/>
      <c r="AM345" s="1237"/>
      <c r="AN345" s="1237"/>
      <c r="AO345" s="1237"/>
      <c r="AP345" s="1237"/>
      <c r="AQ345" s="1240"/>
      <c r="AR345" s="1243"/>
    </row>
    <row r="346" spans="1:44" ht="31.5" x14ac:dyDescent="0.2">
      <c r="A346" s="1256"/>
      <c r="B346" s="1448"/>
      <c r="C346" s="1379"/>
      <c r="D346" s="1271"/>
      <c r="E346" s="1259"/>
      <c r="F346" s="1271"/>
      <c r="G346" s="1279"/>
      <c r="H346" s="1256"/>
      <c r="I346" s="1274"/>
      <c r="J346" s="1237"/>
      <c r="K346" s="1237"/>
      <c r="L346" s="1237"/>
      <c r="M346" s="1240"/>
      <c r="N346" s="1243"/>
      <c r="O346" s="1237"/>
      <c r="P346" s="547" t="s">
        <v>344</v>
      </c>
      <c r="Q346" s="298">
        <v>0</v>
      </c>
      <c r="R346" s="298" t="s">
        <v>34</v>
      </c>
      <c r="S346" s="552">
        <v>0</v>
      </c>
      <c r="T346" s="1243"/>
      <c r="U346" s="1237"/>
      <c r="V346" s="1237"/>
      <c r="W346" s="1237"/>
      <c r="X346" s="1237"/>
      <c r="Y346" s="1240"/>
      <c r="Z346" s="1243"/>
      <c r="AA346" s="1237"/>
      <c r="AB346" s="1237"/>
      <c r="AC346" s="1237"/>
      <c r="AD346" s="1237"/>
      <c r="AE346" s="1240"/>
      <c r="AF346" s="1243"/>
      <c r="AG346" s="1237"/>
      <c r="AH346" s="1237"/>
      <c r="AI346" s="1237"/>
      <c r="AJ346" s="1237"/>
      <c r="AK346" s="1240"/>
      <c r="AL346" s="1243"/>
      <c r="AM346" s="1237"/>
      <c r="AN346" s="1237"/>
      <c r="AO346" s="1237"/>
      <c r="AP346" s="1237"/>
      <c r="AQ346" s="1240"/>
      <c r="AR346" s="1243"/>
    </row>
    <row r="347" spans="1:44" ht="15.75" x14ac:dyDescent="0.2">
      <c r="A347" s="1256"/>
      <c r="B347" s="1448"/>
      <c r="C347" s="1379"/>
      <c r="D347" s="1271"/>
      <c r="E347" s="1259"/>
      <c r="F347" s="1271"/>
      <c r="G347" s="1279"/>
      <c r="H347" s="1256"/>
      <c r="I347" s="1274"/>
      <c r="J347" s="1237"/>
      <c r="K347" s="1237"/>
      <c r="L347" s="1237"/>
      <c r="M347" s="1240"/>
      <c r="N347" s="1243"/>
      <c r="O347" s="1237"/>
      <c r="P347" s="547" t="s">
        <v>35</v>
      </c>
      <c r="Q347" s="298">
        <v>562</v>
      </c>
      <c r="R347" s="547" t="s">
        <v>25</v>
      </c>
      <c r="S347" s="552">
        <v>2810</v>
      </c>
      <c r="T347" s="1243"/>
      <c r="U347" s="1237"/>
      <c r="V347" s="1237"/>
      <c r="W347" s="1237"/>
      <c r="X347" s="1237"/>
      <c r="Y347" s="1240"/>
      <c r="Z347" s="1243"/>
      <c r="AA347" s="1237"/>
      <c r="AB347" s="1237"/>
      <c r="AC347" s="1237"/>
      <c r="AD347" s="1237"/>
      <c r="AE347" s="1240"/>
      <c r="AF347" s="1243"/>
      <c r="AG347" s="1237"/>
      <c r="AH347" s="1237"/>
      <c r="AI347" s="1237"/>
      <c r="AJ347" s="1237"/>
      <c r="AK347" s="1240"/>
      <c r="AL347" s="1243"/>
      <c r="AM347" s="1237"/>
      <c r="AN347" s="1237"/>
      <c r="AO347" s="1237"/>
      <c r="AP347" s="1237"/>
      <c r="AQ347" s="1240"/>
      <c r="AR347" s="1243"/>
    </row>
    <row r="348" spans="1:44" ht="16.5" thickBot="1" x14ac:dyDescent="0.25">
      <c r="A348" s="1257"/>
      <c r="B348" s="1449"/>
      <c r="C348" s="1380"/>
      <c r="D348" s="1272"/>
      <c r="E348" s="1260"/>
      <c r="F348" s="1272"/>
      <c r="G348" s="1280"/>
      <c r="H348" s="1257"/>
      <c r="I348" s="1275"/>
      <c r="J348" s="1238"/>
      <c r="K348" s="1238"/>
      <c r="L348" s="1238"/>
      <c r="M348" s="1241"/>
      <c r="N348" s="1244"/>
      <c r="O348" s="1238"/>
      <c r="P348" s="549" t="s">
        <v>36</v>
      </c>
      <c r="Q348" s="301">
        <v>1884</v>
      </c>
      <c r="R348" s="301" t="s">
        <v>34</v>
      </c>
      <c r="S348" s="305">
        <v>7302.5347199999997</v>
      </c>
      <c r="T348" s="1244"/>
      <c r="U348" s="1238"/>
      <c r="V348" s="1238"/>
      <c r="W348" s="1238"/>
      <c r="X348" s="1238"/>
      <c r="Y348" s="1241"/>
      <c r="Z348" s="1244"/>
      <c r="AA348" s="1238"/>
      <c r="AB348" s="1238"/>
      <c r="AC348" s="1238"/>
      <c r="AD348" s="1238"/>
      <c r="AE348" s="1241"/>
      <c r="AF348" s="1244"/>
      <c r="AG348" s="1238"/>
      <c r="AH348" s="1238"/>
      <c r="AI348" s="1238"/>
      <c r="AJ348" s="1238"/>
      <c r="AK348" s="1241"/>
      <c r="AL348" s="1244"/>
      <c r="AM348" s="1238"/>
      <c r="AN348" s="1238"/>
      <c r="AO348" s="1238"/>
      <c r="AP348" s="1238"/>
      <c r="AQ348" s="1241"/>
      <c r="AR348" s="1243"/>
    </row>
    <row r="349" spans="1:44" ht="15.75" x14ac:dyDescent="0.2">
      <c r="A349" s="1255">
        <v>7</v>
      </c>
      <c r="B349" s="1258" t="s">
        <v>422</v>
      </c>
      <c r="C349" s="1387" t="s">
        <v>423</v>
      </c>
      <c r="D349" s="1270">
        <v>0.9</v>
      </c>
      <c r="E349" s="1258">
        <v>10800</v>
      </c>
      <c r="F349" s="1270">
        <v>0.9</v>
      </c>
      <c r="G349" s="1264">
        <v>10800</v>
      </c>
      <c r="H349" s="1255"/>
      <c r="I349" s="1273"/>
      <c r="J349" s="1236"/>
      <c r="K349" s="1236"/>
      <c r="L349" s="1236"/>
      <c r="M349" s="1239"/>
      <c r="N349" s="1242"/>
      <c r="O349" s="1236"/>
      <c r="P349" s="1236"/>
      <c r="Q349" s="1236"/>
      <c r="R349" s="1236"/>
      <c r="S349" s="1239"/>
      <c r="T349" s="1242" t="s">
        <v>85</v>
      </c>
      <c r="U349" s="1236" t="s">
        <v>424</v>
      </c>
      <c r="V349" s="1273" t="s">
        <v>24</v>
      </c>
      <c r="W349" s="300">
        <v>0.9</v>
      </c>
      <c r="X349" s="548" t="s">
        <v>15</v>
      </c>
      <c r="Y349" s="1277">
        <v>54000</v>
      </c>
      <c r="Z349" s="1242"/>
      <c r="AA349" s="1236"/>
      <c r="AB349" s="1236"/>
      <c r="AC349" s="1236"/>
      <c r="AD349" s="1236"/>
      <c r="AE349" s="1239"/>
      <c r="AF349" s="1242"/>
      <c r="AG349" s="1236"/>
      <c r="AH349" s="1236"/>
      <c r="AI349" s="1236"/>
      <c r="AJ349" s="1236"/>
      <c r="AK349" s="1239"/>
      <c r="AL349" s="1242"/>
      <c r="AM349" s="1236"/>
      <c r="AN349" s="1236"/>
      <c r="AO349" s="1236"/>
      <c r="AP349" s="1236"/>
      <c r="AQ349" s="1239"/>
      <c r="AR349" s="1242"/>
    </row>
    <row r="350" spans="1:44" ht="15.75" x14ac:dyDescent="0.2">
      <c r="A350" s="1256"/>
      <c r="B350" s="1259"/>
      <c r="C350" s="1379"/>
      <c r="D350" s="1271"/>
      <c r="E350" s="1259"/>
      <c r="F350" s="1271"/>
      <c r="G350" s="1265"/>
      <c r="H350" s="1256"/>
      <c r="I350" s="1274"/>
      <c r="J350" s="1237"/>
      <c r="K350" s="1237"/>
      <c r="L350" s="1237"/>
      <c r="M350" s="1240"/>
      <c r="N350" s="1243"/>
      <c r="O350" s="1237"/>
      <c r="P350" s="1237"/>
      <c r="Q350" s="1237"/>
      <c r="R350" s="1237"/>
      <c r="S350" s="1240"/>
      <c r="T350" s="1243"/>
      <c r="U350" s="1237"/>
      <c r="V350" s="1274"/>
      <c r="W350" s="298">
        <v>10800</v>
      </c>
      <c r="X350" s="547" t="s">
        <v>25</v>
      </c>
      <c r="Y350" s="1276"/>
      <c r="Z350" s="1243"/>
      <c r="AA350" s="1237"/>
      <c r="AB350" s="1237"/>
      <c r="AC350" s="1237"/>
      <c r="AD350" s="1237"/>
      <c r="AE350" s="1240"/>
      <c r="AF350" s="1243"/>
      <c r="AG350" s="1237"/>
      <c r="AH350" s="1237"/>
      <c r="AI350" s="1237"/>
      <c r="AJ350" s="1237"/>
      <c r="AK350" s="1240"/>
      <c r="AL350" s="1243"/>
      <c r="AM350" s="1237"/>
      <c r="AN350" s="1237"/>
      <c r="AO350" s="1237"/>
      <c r="AP350" s="1237"/>
      <c r="AQ350" s="1240"/>
      <c r="AR350" s="1243"/>
    </row>
    <row r="351" spans="1:44" ht="15.75" x14ac:dyDescent="0.2">
      <c r="A351" s="1256"/>
      <c r="B351" s="1259"/>
      <c r="C351" s="1379"/>
      <c r="D351" s="1271"/>
      <c r="E351" s="1259"/>
      <c r="F351" s="1271"/>
      <c r="G351" s="1265"/>
      <c r="H351" s="1256"/>
      <c r="I351" s="1274"/>
      <c r="J351" s="1237"/>
      <c r="K351" s="1237"/>
      <c r="L351" s="1237"/>
      <c r="M351" s="1240"/>
      <c r="N351" s="1243"/>
      <c r="O351" s="1237"/>
      <c r="P351" s="1237"/>
      <c r="Q351" s="1237"/>
      <c r="R351" s="1237"/>
      <c r="S351" s="1240"/>
      <c r="T351" s="1243"/>
      <c r="U351" s="1237"/>
      <c r="V351" s="1274" t="s">
        <v>29</v>
      </c>
      <c r="W351" s="299">
        <v>0.66835</v>
      </c>
      <c r="X351" s="547" t="s">
        <v>15</v>
      </c>
      <c r="Y351" s="1276">
        <v>1500.5760099200002</v>
      </c>
      <c r="Z351" s="1243"/>
      <c r="AA351" s="1237"/>
      <c r="AB351" s="1237"/>
      <c r="AC351" s="1237"/>
      <c r="AD351" s="1237"/>
      <c r="AE351" s="1240"/>
      <c r="AF351" s="1243"/>
      <c r="AG351" s="1237"/>
      <c r="AH351" s="1237"/>
      <c r="AI351" s="1237"/>
      <c r="AJ351" s="1237"/>
      <c r="AK351" s="1240"/>
      <c r="AL351" s="1243"/>
      <c r="AM351" s="1237"/>
      <c r="AN351" s="1237"/>
      <c r="AO351" s="1237"/>
      <c r="AP351" s="1237"/>
      <c r="AQ351" s="1240"/>
      <c r="AR351" s="1243"/>
    </row>
    <row r="352" spans="1:44" ht="15.75" x14ac:dyDescent="0.2">
      <c r="A352" s="1256"/>
      <c r="B352" s="1259"/>
      <c r="C352" s="1379"/>
      <c r="D352" s="1271"/>
      <c r="E352" s="1259"/>
      <c r="F352" s="1271"/>
      <c r="G352" s="1265"/>
      <c r="H352" s="1256"/>
      <c r="I352" s="1274"/>
      <c r="J352" s="1237"/>
      <c r="K352" s="1237"/>
      <c r="L352" s="1237"/>
      <c r="M352" s="1240"/>
      <c r="N352" s="1243"/>
      <c r="O352" s="1237"/>
      <c r="P352" s="1237"/>
      <c r="Q352" s="1237"/>
      <c r="R352" s="1237"/>
      <c r="S352" s="1240"/>
      <c r="T352" s="1243"/>
      <c r="U352" s="1237"/>
      <c r="V352" s="1274"/>
      <c r="W352" s="298">
        <v>295</v>
      </c>
      <c r="X352" s="547" t="s">
        <v>25</v>
      </c>
      <c r="Y352" s="1276"/>
      <c r="Z352" s="1243"/>
      <c r="AA352" s="1237"/>
      <c r="AB352" s="1237"/>
      <c r="AC352" s="1237"/>
      <c r="AD352" s="1237"/>
      <c r="AE352" s="1240"/>
      <c r="AF352" s="1243"/>
      <c r="AG352" s="1237"/>
      <c r="AH352" s="1237"/>
      <c r="AI352" s="1237"/>
      <c r="AJ352" s="1237"/>
      <c r="AK352" s="1240"/>
      <c r="AL352" s="1243"/>
      <c r="AM352" s="1237"/>
      <c r="AN352" s="1237"/>
      <c r="AO352" s="1237"/>
      <c r="AP352" s="1237"/>
      <c r="AQ352" s="1240"/>
      <c r="AR352" s="1243"/>
    </row>
    <row r="353" spans="1:44" ht="31.5" x14ac:dyDescent="0.2">
      <c r="A353" s="1256"/>
      <c r="B353" s="1259"/>
      <c r="C353" s="1379"/>
      <c r="D353" s="1271"/>
      <c r="E353" s="1259"/>
      <c r="F353" s="1271"/>
      <c r="G353" s="1265"/>
      <c r="H353" s="1256"/>
      <c r="I353" s="1274"/>
      <c r="J353" s="1237"/>
      <c r="K353" s="1237"/>
      <c r="L353" s="1237"/>
      <c r="M353" s="1240"/>
      <c r="N353" s="1243"/>
      <c r="O353" s="1237"/>
      <c r="P353" s="1237"/>
      <c r="Q353" s="1237"/>
      <c r="R353" s="1237"/>
      <c r="S353" s="1240"/>
      <c r="T353" s="1243"/>
      <c r="U353" s="1237"/>
      <c r="V353" s="547" t="s">
        <v>32</v>
      </c>
      <c r="W353" s="298">
        <v>73</v>
      </c>
      <c r="X353" s="547" t="s">
        <v>31</v>
      </c>
      <c r="Y353" s="551">
        <v>840.84612000000004</v>
      </c>
      <c r="Z353" s="1243"/>
      <c r="AA353" s="1237"/>
      <c r="AB353" s="1237"/>
      <c r="AC353" s="1237"/>
      <c r="AD353" s="1237"/>
      <c r="AE353" s="1240"/>
      <c r="AF353" s="1243"/>
      <c r="AG353" s="1237"/>
      <c r="AH353" s="1237"/>
      <c r="AI353" s="1237"/>
      <c r="AJ353" s="1237"/>
      <c r="AK353" s="1240"/>
      <c r="AL353" s="1243"/>
      <c r="AM353" s="1237"/>
      <c r="AN353" s="1237"/>
      <c r="AO353" s="1237"/>
      <c r="AP353" s="1237"/>
      <c r="AQ353" s="1240"/>
      <c r="AR353" s="1243"/>
    </row>
    <row r="354" spans="1:44" ht="31.5" x14ac:dyDescent="0.2">
      <c r="A354" s="1256"/>
      <c r="B354" s="1259"/>
      <c r="C354" s="1379"/>
      <c r="D354" s="1271"/>
      <c r="E354" s="1259"/>
      <c r="F354" s="1271"/>
      <c r="G354" s="1265"/>
      <c r="H354" s="1256"/>
      <c r="I354" s="1274"/>
      <c r="J354" s="1237"/>
      <c r="K354" s="1237"/>
      <c r="L354" s="1237"/>
      <c r="M354" s="1240"/>
      <c r="N354" s="1243"/>
      <c r="O354" s="1237"/>
      <c r="P354" s="1237"/>
      <c r="Q354" s="1237"/>
      <c r="R354" s="1237"/>
      <c r="S354" s="1240"/>
      <c r="T354" s="1243"/>
      <c r="U354" s="1237"/>
      <c r="V354" s="547" t="s">
        <v>344</v>
      </c>
      <c r="W354" s="298">
        <v>1414</v>
      </c>
      <c r="X354" s="298" t="s">
        <v>34</v>
      </c>
      <c r="Y354" s="551">
        <v>7777</v>
      </c>
      <c r="Z354" s="1243"/>
      <c r="AA354" s="1237"/>
      <c r="AB354" s="1237"/>
      <c r="AC354" s="1237"/>
      <c r="AD354" s="1237"/>
      <c r="AE354" s="1240"/>
      <c r="AF354" s="1243"/>
      <c r="AG354" s="1237"/>
      <c r="AH354" s="1237"/>
      <c r="AI354" s="1237"/>
      <c r="AJ354" s="1237"/>
      <c r="AK354" s="1240"/>
      <c r="AL354" s="1243"/>
      <c r="AM354" s="1237"/>
      <c r="AN354" s="1237"/>
      <c r="AO354" s="1237"/>
      <c r="AP354" s="1237"/>
      <c r="AQ354" s="1240"/>
      <c r="AR354" s="1243"/>
    </row>
    <row r="355" spans="1:44" ht="15.75" x14ac:dyDescent="0.2">
      <c r="A355" s="1256"/>
      <c r="B355" s="1259"/>
      <c r="C355" s="1379"/>
      <c r="D355" s="1271"/>
      <c r="E355" s="1259"/>
      <c r="F355" s="1271"/>
      <c r="G355" s="1265"/>
      <c r="H355" s="1256"/>
      <c r="I355" s="1274"/>
      <c r="J355" s="1237"/>
      <c r="K355" s="1237"/>
      <c r="L355" s="1237"/>
      <c r="M355" s="1240"/>
      <c r="N355" s="1243"/>
      <c r="O355" s="1237"/>
      <c r="P355" s="1237"/>
      <c r="Q355" s="1237"/>
      <c r="R355" s="1237"/>
      <c r="S355" s="1240"/>
      <c r="T355" s="1243"/>
      <c r="U355" s="1237"/>
      <c r="V355" s="547" t="s">
        <v>35</v>
      </c>
      <c r="W355" s="298">
        <v>3270</v>
      </c>
      <c r="X355" s="547" t="s">
        <v>25</v>
      </c>
      <c r="Y355" s="551">
        <v>16350</v>
      </c>
      <c r="Z355" s="1243"/>
      <c r="AA355" s="1237"/>
      <c r="AB355" s="1237"/>
      <c r="AC355" s="1237"/>
      <c r="AD355" s="1237"/>
      <c r="AE355" s="1240"/>
      <c r="AF355" s="1243"/>
      <c r="AG355" s="1237"/>
      <c r="AH355" s="1237"/>
      <c r="AI355" s="1237"/>
      <c r="AJ355" s="1237"/>
      <c r="AK355" s="1240"/>
      <c r="AL355" s="1243"/>
      <c r="AM355" s="1237"/>
      <c r="AN355" s="1237"/>
      <c r="AO355" s="1237"/>
      <c r="AP355" s="1237"/>
      <c r="AQ355" s="1240"/>
      <c r="AR355" s="1243"/>
    </row>
    <row r="356" spans="1:44" ht="16.5" thickBot="1" x14ac:dyDescent="0.25">
      <c r="A356" s="1257"/>
      <c r="B356" s="1260"/>
      <c r="C356" s="1380"/>
      <c r="D356" s="1272"/>
      <c r="E356" s="1260"/>
      <c r="F356" s="1272"/>
      <c r="G356" s="1266"/>
      <c r="H356" s="1257"/>
      <c r="I356" s="1275"/>
      <c r="J356" s="1238"/>
      <c r="K356" s="1238"/>
      <c r="L356" s="1238"/>
      <c r="M356" s="1241"/>
      <c r="N356" s="1244"/>
      <c r="O356" s="1238"/>
      <c r="P356" s="1238"/>
      <c r="Q356" s="1238"/>
      <c r="R356" s="1238"/>
      <c r="S356" s="1241"/>
      <c r="T356" s="1244"/>
      <c r="U356" s="1238"/>
      <c r="V356" s="549" t="s">
        <v>36</v>
      </c>
      <c r="W356" s="301">
        <v>1800</v>
      </c>
      <c r="X356" s="301" t="s">
        <v>34</v>
      </c>
      <c r="Y356" s="302">
        <v>6976.9440000000004</v>
      </c>
      <c r="Z356" s="1244"/>
      <c r="AA356" s="1238"/>
      <c r="AB356" s="1238"/>
      <c r="AC356" s="1238"/>
      <c r="AD356" s="1238"/>
      <c r="AE356" s="1241"/>
      <c r="AF356" s="1244"/>
      <c r="AG356" s="1238"/>
      <c r="AH356" s="1238"/>
      <c r="AI356" s="1238"/>
      <c r="AJ356" s="1238"/>
      <c r="AK356" s="1241"/>
      <c r="AL356" s="1244"/>
      <c r="AM356" s="1238"/>
      <c r="AN356" s="1238"/>
      <c r="AO356" s="1238"/>
      <c r="AP356" s="1238"/>
      <c r="AQ356" s="1241"/>
      <c r="AR356" s="1243"/>
    </row>
    <row r="357" spans="1:44" ht="15.75" x14ac:dyDescent="0.2">
      <c r="A357" s="1418">
        <v>8</v>
      </c>
      <c r="B357" s="1377" t="s">
        <v>425</v>
      </c>
      <c r="C357" s="1419" t="s">
        <v>426</v>
      </c>
      <c r="D357" s="1417">
        <v>0.48099999999999998</v>
      </c>
      <c r="E357" s="1377">
        <v>3850</v>
      </c>
      <c r="F357" s="1417">
        <v>0.48099999999999998</v>
      </c>
      <c r="G357" s="1382">
        <v>3850</v>
      </c>
      <c r="H357" s="1255"/>
      <c r="I357" s="1273"/>
      <c r="J357" s="1236"/>
      <c r="K357" s="1236"/>
      <c r="L357" s="1236"/>
      <c r="M357" s="1239"/>
      <c r="N357" s="1242"/>
      <c r="O357" s="1236"/>
      <c r="P357" s="1236"/>
      <c r="Q357" s="1236"/>
      <c r="R357" s="1236"/>
      <c r="S357" s="1239"/>
      <c r="T357" s="1242" t="s">
        <v>85</v>
      </c>
      <c r="U357" s="1236" t="s">
        <v>427</v>
      </c>
      <c r="V357" s="1273" t="s">
        <v>24</v>
      </c>
      <c r="W357" s="300">
        <v>0.48099999999999998</v>
      </c>
      <c r="X357" s="548" t="s">
        <v>15</v>
      </c>
      <c r="Y357" s="1277">
        <v>19250</v>
      </c>
      <c r="Z357" s="1242"/>
      <c r="AA357" s="1236"/>
      <c r="AB357" s="1236"/>
      <c r="AC357" s="1236"/>
      <c r="AD357" s="1236"/>
      <c r="AE357" s="1239"/>
      <c r="AF357" s="1242"/>
      <c r="AG357" s="1236"/>
      <c r="AH357" s="1236"/>
      <c r="AI357" s="1236"/>
      <c r="AJ357" s="1236"/>
      <c r="AK357" s="1239"/>
      <c r="AL357" s="1242"/>
      <c r="AM357" s="1236"/>
      <c r="AN357" s="1236"/>
      <c r="AO357" s="1236"/>
      <c r="AP357" s="1236"/>
      <c r="AQ357" s="1239"/>
      <c r="AR357" s="1242"/>
    </row>
    <row r="358" spans="1:44" ht="15.75" x14ac:dyDescent="0.2">
      <c r="A358" s="1256"/>
      <c r="B358" s="1259"/>
      <c r="C358" s="1262"/>
      <c r="D358" s="1268"/>
      <c r="E358" s="1259"/>
      <c r="F358" s="1268"/>
      <c r="G358" s="1265"/>
      <c r="H358" s="1256"/>
      <c r="I358" s="1274"/>
      <c r="J358" s="1237"/>
      <c r="K358" s="1237"/>
      <c r="L358" s="1237"/>
      <c r="M358" s="1240"/>
      <c r="N358" s="1243"/>
      <c r="O358" s="1237"/>
      <c r="P358" s="1237"/>
      <c r="Q358" s="1237"/>
      <c r="R358" s="1237"/>
      <c r="S358" s="1240"/>
      <c r="T358" s="1243"/>
      <c r="U358" s="1237"/>
      <c r="V358" s="1274"/>
      <c r="W358" s="298">
        <v>3850</v>
      </c>
      <c r="X358" s="547" t="s">
        <v>25</v>
      </c>
      <c r="Y358" s="1276"/>
      <c r="Z358" s="1243"/>
      <c r="AA358" s="1237"/>
      <c r="AB358" s="1237"/>
      <c r="AC358" s="1237"/>
      <c r="AD358" s="1237"/>
      <c r="AE358" s="1240"/>
      <c r="AF358" s="1243"/>
      <c r="AG358" s="1237"/>
      <c r="AH358" s="1237"/>
      <c r="AI358" s="1237"/>
      <c r="AJ358" s="1237"/>
      <c r="AK358" s="1240"/>
      <c r="AL358" s="1243"/>
      <c r="AM358" s="1237"/>
      <c r="AN358" s="1237"/>
      <c r="AO358" s="1237"/>
      <c r="AP358" s="1237"/>
      <c r="AQ358" s="1240"/>
      <c r="AR358" s="1243"/>
    </row>
    <row r="359" spans="1:44" ht="15.75" x14ac:dyDescent="0.2">
      <c r="A359" s="1256"/>
      <c r="B359" s="1259"/>
      <c r="C359" s="1262"/>
      <c r="D359" s="1268"/>
      <c r="E359" s="1259"/>
      <c r="F359" s="1268"/>
      <c r="G359" s="1265"/>
      <c r="H359" s="1256"/>
      <c r="I359" s="1274"/>
      <c r="J359" s="1237"/>
      <c r="K359" s="1237"/>
      <c r="L359" s="1237"/>
      <c r="M359" s="1240"/>
      <c r="N359" s="1243"/>
      <c r="O359" s="1237"/>
      <c r="P359" s="1237"/>
      <c r="Q359" s="1237"/>
      <c r="R359" s="1237"/>
      <c r="S359" s="1240"/>
      <c r="T359" s="1243"/>
      <c r="U359" s="1237"/>
      <c r="V359" s="1274" t="s">
        <v>29</v>
      </c>
      <c r="W359" s="299">
        <v>20</v>
      </c>
      <c r="X359" s="547" t="s">
        <v>25</v>
      </c>
      <c r="Y359" s="1276">
        <v>102.26528</v>
      </c>
      <c r="Z359" s="1243"/>
      <c r="AA359" s="1237"/>
      <c r="AB359" s="1237"/>
      <c r="AC359" s="1237"/>
      <c r="AD359" s="1237"/>
      <c r="AE359" s="1240"/>
      <c r="AF359" s="1243"/>
      <c r="AG359" s="1237"/>
      <c r="AH359" s="1237"/>
      <c r="AI359" s="1237"/>
      <c r="AJ359" s="1237"/>
      <c r="AK359" s="1240"/>
      <c r="AL359" s="1243"/>
      <c r="AM359" s="1237"/>
      <c r="AN359" s="1237"/>
      <c r="AO359" s="1237"/>
      <c r="AP359" s="1237"/>
      <c r="AQ359" s="1240"/>
      <c r="AR359" s="1243"/>
    </row>
    <row r="360" spans="1:44" ht="15.75" x14ac:dyDescent="0.2">
      <c r="A360" s="1256"/>
      <c r="B360" s="1259"/>
      <c r="C360" s="1262"/>
      <c r="D360" s="1268"/>
      <c r="E360" s="1259"/>
      <c r="F360" s="1268"/>
      <c r="G360" s="1265"/>
      <c r="H360" s="1256"/>
      <c r="I360" s="1274"/>
      <c r="J360" s="1237"/>
      <c r="K360" s="1237"/>
      <c r="L360" s="1237"/>
      <c r="M360" s="1240"/>
      <c r="N360" s="1243"/>
      <c r="O360" s="1237"/>
      <c r="P360" s="1237"/>
      <c r="Q360" s="1237"/>
      <c r="R360" s="1237"/>
      <c r="S360" s="1240"/>
      <c r="T360" s="1243"/>
      <c r="U360" s="1237"/>
      <c r="V360" s="1274"/>
      <c r="W360" s="298">
        <v>0.15</v>
      </c>
      <c r="X360" s="547" t="s">
        <v>15</v>
      </c>
      <c r="Y360" s="1276"/>
      <c r="Z360" s="1243"/>
      <c r="AA360" s="1237"/>
      <c r="AB360" s="1237"/>
      <c r="AC360" s="1237"/>
      <c r="AD360" s="1237"/>
      <c r="AE360" s="1240"/>
      <c r="AF360" s="1243"/>
      <c r="AG360" s="1237"/>
      <c r="AH360" s="1237"/>
      <c r="AI360" s="1237"/>
      <c r="AJ360" s="1237"/>
      <c r="AK360" s="1240"/>
      <c r="AL360" s="1243"/>
      <c r="AM360" s="1237"/>
      <c r="AN360" s="1237"/>
      <c r="AO360" s="1237"/>
      <c r="AP360" s="1237"/>
      <c r="AQ360" s="1240"/>
      <c r="AR360" s="1243"/>
    </row>
    <row r="361" spans="1:44" ht="31.5" x14ac:dyDescent="0.2">
      <c r="A361" s="1256"/>
      <c r="B361" s="1259"/>
      <c r="C361" s="1262"/>
      <c r="D361" s="1268"/>
      <c r="E361" s="1259"/>
      <c r="F361" s="1268"/>
      <c r="G361" s="1265"/>
      <c r="H361" s="1256"/>
      <c r="I361" s="1274"/>
      <c r="J361" s="1237"/>
      <c r="K361" s="1237"/>
      <c r="L361" s="1237"/>
      <c r="M361" s="1240"/>
      <c r="N361" s="1243"/>
      <c r="O361" s="1237"/>
      <c r="P361" s="1237"/>
      <c r="Q361" s="1237"/>
      <c r="R361" s="1237"/>
      <c r="S361" s="1240"/>
      <c r="T361" s="1243"/>
      <c r="U361" s="1237"/>
      <c r="V361" s="547" t="s">
        <v>32</v>
      </c>
      <c r="W361" s="298">
        <v>25</v>
      </c>
      <c r="X361" s="547" t="s">
        <v>31</v>
      </c>
      <c r="Y361" s="551">
        <v>287.96100000000001</v>
      </c>
      <c r="Z361" s="1243"/>
      <c r="AA361" s="1237"/>
      <c r="AB361" s="1237"/>
      <c r="AC361" s="1237"/>
      <c r="AD361" s="1237"/>
      <c r="AE361" s="1240"/>
      <c r="AF361" s="1243"/>
      <c r="AG361" s="1237"/>
      <c r="AH361" s="1237"/>
      <c r="AI361" s="1237"/>
      <c r="AJ361" s="1237"/>
      <c r="AK361" s="1240"/>
      <c r="AL361" s="1243"/>
      <c r="AM361" s="1237"/>
      <c r="AN361" s="1237"/>
      <c r="AO361" s="1237"/>
      <c r="AP361" s="1237"/>
      <c r="AQ361" s="1240"/>
      <c r="AR361" s="1243"/>
    </row>
    <row r="362" spans="1:44" ht="31.5" x14ac:dyDescent="0.2">
      <c r="A362" s="1256"/>
      <c r="B362" s="1259"/>
      <c r="C362" s="1262"/>
      <c r="D362" s="1268"/>
      <c r="E362" s="1259"/>
      <c r="F362" s="1268"/>
      <c r="G362" s="1265"/>
      <c r="H362" s="1256"/>
      <c r="I362" s="1274"/>
      <c r="J362" s="1237"/>
      <c r="K362" s="1237"/>
      <c r="L362" s="1237"/>
      <c r="M362" s="1240"/>
      <c r="N362" s="1243"/>
      <c r="O362" s="1237"/>
      <c r="P362" s="1237"/>
      <c r="Q362" s="1237"/>
      <c r="R362" s="1237"/>
      <c r="S362" s="1240"/>
      <c r="T362" s="1243"/>
      <c r="U362" s="1237"/>
      <c r="V362" s="547" t="s">
        <v>344</v>
      </c>
      <c r="W362" s="298">
        <v>55</v>
      </c>
      <c r="X362" s="298" t="s">
        <v>34</v>
      </c>
      <c r="Y362" s="551">
        <v>302.5</v>
      </c>
      <c r="Z362" s="1243"/>
      <c r="AA362" s="1237"/>
      <c r="AB362" s="1237"/>
      <c r="AC362" s="1237"/>
      <c r="AD362" s="1237"/>
      <c r="AE362" s="1240"/>
      <c r="AF362" s="1243"/>
      <c r="AG362" s="1237"/>
      <c r="AH362" s="1237"/>
      <c r="AI362" s="1237"/>
      <c r="AJ362" s="1237"/>
      <c r="AK362" s="1240"/>
      <c r="AL362" s="1243"/>
      <c r="AM362" s="1237"/>
      <c r="AN362" s="1237"/>
      <c r="AO362" s="1237"/>
      <c r="AP362" s="1237"/>
      <c r="AQ362" s="1240"/>
      <c r="AR362" s="1243"/>
    </row>
    <row r="363" spans="1:44" ht="15.75" x14ac:dyDescent="0.2">
      <c r="A363" s="1256"/>
      <c r="B363" s="1259"/>
      <c r="C363" s="1262"/>
      <c r="D363" s="1268"/>
      <c r="E363" s="1259"/>
      <c r="F363" s="1268"/>
      <c r="G363" s="1265"/>
      <c r="H363" s="1256"/>
      <c r="I363" s="1274"/>
      <c r="J363" s="1237"/>
      <c r="K363" s="1237"/>
      <c r="L363" s="1237"/>
      <c r="M363" s="1240"/>
      <c r="N363" s="1243"/>
      <c r="O363" s="1237"/>
      <c r="P363" s="1237"/>
      <c r="Q363" s="1237"/>
      <c r="R363" s="1237"/>
      <c r="S363" s="1240"/>
      <c r="T363" s="1243"/>
      <c r="U363" s="1237"/>
      <c r="V363" s="547" t="s">
        <v>35</v>
      </c>
      <c r="W363" s="298">
        <v>826</v>
      </c>
      <c r="X363" s="547" t="s">
        <v>25</v>
      </c>
      <c r="Y363" s="551">
        <v>4130</v>
      </c>
      <c r="Z363" s="1243"/>
      <c r="AA363" s="1237"/>
      <c r="AB363" s="1237"/>
      <c r="AC363" s="1237"/>
      <c r="AD363" s="1237"/>
      <c r="AE363" s="1240"/>
      <c r="AF363" s="1243"/>
      <c r="AG363" s="1237"/>
      <c r="AH363" s="1237"/>
      <c r="AI363" s="1237"/>
      <c r="AJ363" s="1237"/>
      <c r="AK363" s="1240"/>
      <c r="AL363" s="1243"/>
      <c r="AM363" s="1237"/>
      <c r="AN363" s="1237"/>
      <c r="AO363" s="1237"/>
      <c r="AP363" s="1237"/>
      <c r="AQ363" s="1240"/>
      <c r="AR363" s="1243"/>
    </row>
    <row r="364" spans="1:44" ht="16.5" thickBot="1" x14ac:dyDescent="0.25">
      <c r="A364" s="1257"/>
      <c r="B364" s="1260"/>
      <c r="C364" s="1263"/>
      <c r="D364" s="1269"/>
      <c r="E364" s="1260"/>
      <c r="F364" s="1269"/>
      <c r="G364" s="1266"/>
      <c r="H364" s="1421"/>
      <c r="I364" s="1441"/>
      <c r="J364" s="1237"/>
      <c r="K364" s="1237"/>
      <c r="L364" s="1237"/>
      <c r="M364" s="1240"/>
      <c r="N364" s="1243"/>
      <c r="O364" s="1237"/>
      <c r="P364" s="1237"/>
      <c r="Q364" s="1237"/>
      <c r="R364" s="1237"/>
      <c r="S364" s="1240"/>
      <c r="T364" s="1243"/>
      <c r="U364" s="1237"/>
      <c r="V364" s="550" t="s">
        <v>36</v>
      </c>
      <c r="W364" s="296">
        <v>480</v>
      </c>
      <c r="X364" s="296" t="s">
        <v>34</v>
      </c>
      <c r="Y364" s="304">
        <v>1860.5183999999999</v>
      </c>
      <c r="Z364" s="1243"/>
      <c r="AA364" s="1237"/>
      <c r="AB364" s="1237"/>
      <c r="AC364" s="1237"/>
      <c r="AD364" s="1237"/>
      <c r="AE364" s="1240"/>
      <c r="AF364" s="1243"/>
      <c r="AG364" s="1237"/>
      <c r="AH364" s="1237"/>
      <c r="AI364" s="1237"/>
      <c r="AJ364" s="1237"/>
      <c r="AK364" s="1240"/>
      <c r="AL364" s="1243"/>
      <c r="AM364" s="1237"/>
      <c r="AN364" s="1237"/>
      <c r="AO364" s="1237"/>
      <c r="AP364" s="1237"/>
      <c r="AQ364" s="1240"/>
      <c r="AR364" s="1244"/>
    </row>
    <row r="365" spans="1:44" ht="15.75" x14ac:dyDescent="0.2">
      <c r="A365" s="1255">
        <v>9</v>
      </c>
      <c r="B365" s="1258" t="s">
        <v>422</v>
      </c>
      <c r="C365" s="1261" t="s">
        <v>428</v>
      </c>
      <c r="D365" s="1267">
        <v>0.46800000000000003</v>
      </c>
      <c r="E365" s="1258">
        <v>3750</v>
      </c>
      <c r="F365" s="1267">
        <v>0.46800000000000003</v>
      </c>
      <c r="G365" s="1264">
        <v>3750</v>
      </c>
      <c r="H365" s="1255"/>
      <c r="I365" s="1273"/>
      <c r="J365" s="1236"/>
      <c r="K365" s="1236"/>
      <c r="L365" s="1236"/>
      <c r="M365" s="1239"/>
      <c r="N365" s="1242"/>
      <c r="O365" s="1236"/>
      <c r="P365" s="1236"/>
      <c r="Q365" s="1236"/>
      <c r="R365" s="1236"/>
      <c r="S365" s="1239"/>
      <c r="T365" s="1242" t="s">
        <v>85</v>
      </c>
      <c r="U365" s="1236" t="s">
        <v>429</v>
      </c>
      <c r="V365" s="1273" t="s">
        <v>24</v>
      </c>
      <c r="W365" s="300">
        <v>0.46800000000000003</v>
      </c>
      <c r="X365" s="548" t="s">
        <v>15</v>
      </c>
      <c r="Y365" s="1277">
        <v>22750</v>
      </c>
      <c r="Z365" s="1242"/>
      <c r="AA365" s="1236"/>
      <c r="AB365" s="1236"/>
      <c r="AC365" s="1236"/>
      <c r="AD365" s="1236"/>
      <c r="AE365" s="1239"/>
      <c r="AF365" s="1242"/>
      <c r="AG365" s="1236"/>
      <c r="AH365" s="1236"/>
      <c r="AI365" s="1236"/>
      <c r="AJ365" s="1236"/>
      <c r="AK365" s="1239"/>
      <c r="AL365" s="1242"/>
      <c r="AM365" s="1236"/>
      <c r="AN365" s="1236"/>
      <c r="AO365" s="1236"/>
      <c r="AP365" s="1236"/>
      <c r="AQ365" s="1239"/>
      <c r="AR365" s="1252"/>
    </row>
    <row r="366" spans="1:44" ht="15.75" x14ac:dyDescent="0.2">
      <c r="A366" s="1256"/>
      <c r="B366" s="1259"/>
      <c r="C366" s="1262"/>
      <c r="D366" s="1268"/>
      <c r="E366" s="1259"/>
      <c r="F366" s="1268"/>
      <c r="G366" s="1265"/>
      <c r="H366" s="1256"/>
      <c r="I366" s="1274"/>
      <c r="J366" s="1237"/>
      <c r="K366" s="1237"/>
      <c r="L366" s="1237"/>
      <c r="M366" s="1240"/>
      <c r="N366" s="1243"/>
      <c r="O366" s="1237"/>
      <c r="P366" s="1237"/>
      <c r="Q366" s="1237"/>
      <c r="R366" s="1237"/>
      <c r="S366" s="1240"/>
      <c r="T366" s="1243"/>
      <c r="U366" s="1237"/>
      <c r="V366" s="1274"/>
      <c r="W366" s="298">
        <v>3750</v>
      </c>
      <c r="X366" s="547" t="s">
        <v>25</v>
      </c>
      <c r="Y366" s="1276"/>
      <c r="Z366" s="1243"/>
      <c r="AA366" s="1237"/>
      <c r="AB366" s="1237"/>
      <c r="AC366" s="1237"/>
      <c r="AD366" s="1237"/>
      <c r="AE366" s="1240"/>
      <c r="AF366" s="1243"/>
      <c r="AG366" s="1237"/>
      <c r="AH366" s="1237"/>
      <c r="AI366" s="1237"/>
      <c r="AJ366" s="1237"/>
      <c r="AK366" s="1240"/>
      <c r="AL366" s="1243"/>
      <c r="AM366" s="1237"/>
      <c r="AN366" s="1237"/>
      <c r="AO366" s="1237"/>
      <c r="AP366" s="1237"/>
      <c r="AQ366" s="1240"/>
      <c r="AR366" s="1253"/>
    </row>
    <row r="367" spans="1:44" ht="15.75" x14ac:dyDescent="0.2">
      <c r="A367" s="1256"/>
      <c r="B367" s="1259"/>
      <c r="C367" s="1262"/>
      <c r="D367" s="1268"/>
      <c r="E367" s="1259"/>
      <c r="F367" s="1268"/>
      <c r="G367" s="1265"/>
      <c r="H367" s="1256"/>
      <c r="I367" s="1274"/>
      <c r="J367" s="1237"/>
      <c r="K367" s="1237"/>
      <c r="L367" s="1237"/>
      <c r="M367" s="1240"/>
      <c r="N367" s="1243"/>
      <c r="O367" s="1237"/>
      <c r="P367" s="1237"/>
      <c r="Q367" s="1237"/>
      <c r="R367" s="1237"/>
      <c r="S367" s="1240"/>
      <c r="T367" s="1243"/>
      <c r="U367" s="1237"/>
      <c r="V367" s="1274" t="s">
        <v>29</v>
      </c>
      <c r="W367" s="299">
        <v>50</v>
      </c>
      <c r="X367" s="547" t="s">
        <v>25</v>
      </c>
      <c r="Y367" s="1276">
        <v>277.51193600000005</v>
      </c>
      <c r="Z367" s="1243"/>
      <c r="AA367" s="1237"/>
      <c r="AB367" s="1237"/>
      <c r="AC367" s="1237"/>
      <c r="AD367" s="1237"/>
      <c r="AE367" s="1240"/>
      <c r="AF367" s="1243"/>
      <c r="AG367" s="1237"/>
      <c r="AH367" s="1237"/>
      <c r="AI367" s="1237"/>
      <c r="AJ367" s="1237"/>
      <c r="AK367" s="1240"/>
      <c r="AL367" s="1243"/>
      <c r="AM367" s="1237"/>
      <c r="AN367" s="1237"/>
      <c r="AO367" s="1237"/>
      <c r="AP367" s="1237"/>
      <c r="AQ367" s="1240"/>
      <c r="AR367" s="1253"/>
    </row>
    <row r="368" spans="1:44" ht="15.75" x14ac:dyDescent="0.2">
      <c r="A368" s="1256"/>
      <c r="B368" s="1259"/>
      <c r="C368" s="1262"/>
      <c r="D368" s="1268"/>
      <c r="E368" s="1259"/>
      <c r="F368" s="1268"/>
      <c r="G368" s="1265"/>
      <c r="H368" s="1256"/>
      <c r="I368" s="1274"/>
      <c r="J368" s="1237"/>
      <c r="K368" s="1237"/>
      <c r="L368" s="1237"/>
      <c r="M368" s="1240"/>
      <c r="N368" s="1243"/>
      <c r="O368" s="1237"/>
      <c r="P368" s="1237"/>
      <c r="Q368" s="1237"/>
      <c r="R368" s="1237"/>
      <c r="S368" s="1240"/>
      <c r="T368" s="1243"/>
      <c r="U368" s="1237"/>
      <c r="V368" s="1274"/>
      <c r="W368" s="298">
        <v>4.68</v>
      </c>
      <c r="X368" s="547" t="s">
        <v>15</v>
      </c>
      <c r="Y368" s="1276"/>
      <c r="Z368" s="1243"/>
      <c r="AA368" s="1237"/>
      <c r="AB368" s="1237"/>
      <c r="AC368" s="1237"/>
      <c r="AD368" s="1237"/>
      <c r="AE368" s="1240"/>
      <c r="AF368" s="1243"/>
      <c r="AG368" s="1237"/>
      <c r="AH368" s="1237"/>
      <c r="AI368" s="1237"/>
      <c r="AJ368" s="1237"/>
      <c r="AK368" s="1240"/>
      <c r="AL368" s="1243"/>
      <c r="AM368" s="1237"/>
      <c r="AN368" s="1237"/>
      <c r="AO368" s="1237"/>
      <c r="AP368" s="1237"/>
      <c r="AQ368" s="1240"/>
      <c r="AR368" s="1253"/>
    </row>
    <row r="369" spans="1:44" ht="31.5" x14ac:dyDescent="0.2">
      <c r="A369" s="1256"/>
      <c r="B369" s="1259"/>
      <c r="C369" s="1262"/>
      <c r="D369" s="1268"/>
      <c r="E369" s="1259"/>
      <c r="F369" s="1268"/>
      <c r="G369" s="1265"/>
      <c r="H369" s="1256"/>
      <c r="I369" s="1274"/>
      <c r="J369" s="1237"/>
      <c r="K369" s="1237"/>
      <c r="L369" s="1237"/>
      <c r="M369" s="1240"/>
      <c r="N369" s="1243"/>
      <c r="O369" s="1237"/>
      <c r="P369" s="1237"/>
      <c r="Q369" s="1237"/>
      <c r="R369" s="1237"/>
      <c r="S369" s="1240"/>
      <c r="T369" s="1243"/>
      <c r="U369" s="1237"/>
      <c r="V369" s="547" t="s">
        <v>32</v>
      </c>
      <c r="W369" s="298">
        <v>22</v>
      </c>
      <c r="X369" s="547" t="s">
        <v>31</v>
      </c>
      <c r="Y369" s="551">
        <v>253.40568000000002</v>
      </c>
      <c r="Z369" s="1243"/>
      <c r="AA369" s="1237"/>
      <c r="AB369" s="1237"/>
      <c r="AC369" s="1237"/>
      <c r="AD369" s="1237"/>
      <c r="AE369" s="1240"/>
      <c r="AF369" s="1243"/>
      <c r="AG369" s="1237"/>
      <c r="AH369" s="1237"/>
      <c r="AI369" s="1237"/>
      <c r="AJ369" s="1237"/>
      <c r="AK369" s="1240"/>
      <c r="AL369" s="1243"/>
      <c r="AM369" s="1237"/>
      <c r="AN369" s="1237"/>
      <c r="AO369" s="1237"/>
      <c r="AP369" s="1237"/>
      <c r="AQ369" s="1240"/>
      <c r="AR369" s="1253"/>
    </row>
    <row r="370" spans="1:44" ht="31.5" x14ac:dyDescent="0.2">
      <c r="A370" s="1256"/>
      <c r="B370" s="1259"/>
      <c r="C370" s="1262"/>
      <c r="D370" s="1268"/>
      <c r="E370" s="1259"/>
      <c r="F370" s="1268"/>
      <c r="G370" s="1265"/>
      <c r="H370" s="1256"/>
      <c r="I370" s="1274"/>
      <c r="J370" s="1237"/>
      <c r="K370" s="1237"/>
      <c r="L370" s="1237"/>
      <c r="M370" s="1240"/>
      <c r="N370" s="1243"/>
      <c r="O370" s="1237"/>
      <c r="P370" s="1237"/>
      <c r="Q370" s="1237"/>
      <c r="R370" s="1237"/>
      <c r="S370" s="1240"/>
      <c r="T370" s="1243"/>
      <c r="U370" s="1237"/>
      <c r="V370" s="547" t="s">
        <v>344</v>
      </c>
      <c r="W370" s="298">
        <v>0</v>
      </c>
      <c r="X370" s="298" t="s">
        <v>34</v>
      </c>
      <c r="Y370" s="551">
        <v>0</v>
      </c>
      <c r="Z370" s="1243"/>
      <c r="AA370" s="1237"/>
      <c r="AB370" s="1237"/>
      <c r="AC370" s="1237"/>
      <c r="AD370" s="1237"/>
      <c r="AE370" s="1240"/>
      <c r="AF370" s="1243"/>
      <c r="AG370" s="1237"/>
      <c r="AH370" s="1237"/>
      <c r="AI370" s="1237"/>
      <c r="AJ370" s="1237"/>
      <c r="AK370" s="1240"/>
      <c r="AL370" s="1243"/>
      <c r="AM370" s="1237"/>
      <c r="AN370" s="1237"/>
      <c r="AO370" s="1237"/>
      <c r="AP370" s="1237"/>
      <c r="AQ370" s="1240"/>
      <c r="AR370" s="1253"/>
    </row>
    <row r="371" spans="1:44" ht="15.75" x14ac:dyDescent="0.2">
      <c r="A371" s="1256"/>
      <c r="B371" s="1259"/>
      <c r="C371" s="1262"/>
      <c r="D371" s="1268"/>
      <c r="E371" s="1259"/>
      <c r="F371" s="1268"/>
      <c r="G371" s="1265"/>
      <c r="H371" s="1256"/>
      <c r="I371" s="1274"/>
      <c r="J371" s="1237"/>
      <c r="K371" s="1237"/>
      <c r="L371" s="1237"/>
      <c r="M371" s="1240"/>
      <c r="N371" s="1243"/>
      <c r="O371" s="1237"/>
      <c r="P371" s="1237"/>
      <c r="Q371" s="1237"/>
      <c r="R371" s="1237"/>
      <c r="S371" s="1240"/>
      <c r="T371" s="1243"/>
      <c r="U371" s="1237"/>
      <c r="V371" s="547" t="s">
        <v>35</v>
      </c>
      <c r="W371" s="298">
        <v>1404</v>
      </c>
      <c r="X371" s="547" t="s">
        <v>25</v>
      </c>
      <c r="Y371" s="551">
        <v>7020</v>
      </c>
      <c r="Z371" s="1243"/>
      <c r="AA371" s="1237"/>
      <c r="AB371" s="1237"/>
      <c r="AC371" s="1237"/>
      <c r="AD371" s="1237"/>
      <c r="AE371" s="1240"/>
      <c r="AF371" s="1243"/>
      <c r="AG371" s="1237"/>
      <c r="AH371" s="1237"/>
      <c r="AI371" s="1237"/>
      <c r="AJ371" s="1237"/>
      <c r="AK371" s="1240"/>
      <c r="AL371" s="1243"/>
      <c r="AM371" s="1237"/>
      <c r="AN371" s="1237"/>
      <c r="AO371" s="1237"/>
      <c r="AP371" s="1237"/>
      <c r="AQ371" s="1240"/>
      <c r="AR371" s="1253"/>
    </row>
    <row r="372" spans="1:44" ht="16.5" thickBot="1" x14ac:dyDescent="0.25">
      <c r="A372" s="1257"/>
      <c r="B372" s="1260"/>
      <c r="C372" s="1263"/>
      <c r="D372" s="1269"/>
      <c r="E372" s="1260"/>
      <c r="F372" s="1269"/>
      <c r="G372" s="1266"/>
      <c r="H372" s="1257"/>
      <c r="I372" s="1275"/>
      <c r="J372" s="1238"/>
      <c r="K372" s="1238"/>
      <c r="L372" s="1238"/>
      <c r="M372" s="1241"/>
      <c r="N372" s="1244"/>
      <c r="O372" s="1238"/>
      <c r="P372" s="1238"/>
      <c r="Q372" s="1238"/>
      <c r="R372" s="1238"/>
      <c r="S372" s="1241"/>
      <c r="T372" s="1244"/>
      <c r="U372" s="1238"/>
      <c r="V372" s="549" t="s">
        <v>36</v>
      </c>
      <c r="W372" s="301">
        <v>500</v>
      </c>
      <c r="X372" s="301" t="s">
        <v>34</v>
      </c>
      <c r="Y372" s="302">
        <v>1938.04</v>
      </c>
      <c r="Z372" s="1244"/>
      <c r="AA372" s="1238"/>
      <c r="AB372" s="1238"/>
      <c r="AC372" s="1238"/>
      <c r="AD372" s="1238"/>
      <c r="AE372" s="1241"/>
      <c r="AF372" s="1244"/>
      <c r="AG372" s="1238"/>
      <c r="AH372" s="1238"/>
      <c r="AI372" s="1238"/>
      <c r="AJ372" s="1238"/>
      <c r="AK372" s="1241"/>
      <c r="AL372" s="1244"/>
      <c r="AM372" s="1238"/>
      <c r="AN372" s="1238"/>
      <c r="AO372" s="1238"/>
      <c r="AP372" s="1238"/>
      <c r="AQ372" s="1241"/>
      <c r="AR372" s="1254"/>
    </row>
    <row r="373" spans="1:44" ht="15.75" x14ac:dyDescent="0.2">
      <c r="A373" s="1374">
        <v>10</v>
      </c>
      <c r="B373" s="1377" t="s">
        <v>442</v>
      </c>
      <c r="C373" s="1378" t="s">
        <v>443</v>
      </c>
      <c r="D373" s="1381">
        <v>6</v>
      </c>
      <c r="E373" s="1377">
        <v>72000</v>
      </c>
      <c r="F373" s="1381">
        <v>6</v>
      </c>
      <c r="G373" s="1382">
        <v>72000</v>
      </c>
      <c r="H373" s="1418"/>
      <c r="I373" s="1369"/>
      <c r="J373" s="1237"/>
      <c r="K373" s="1237"/>
      <c r="L373" s="1237"/>
      <c r="M373" s="1240"/>
      <c r="N373" s="1243"/>
      <c r="O373" s="1237"/>
      <c r="P373" s="1237"/>
      <c r="Q373" s="1237"/>
      <c r="R373" s="1237"/>
      <c r="S373" s="1240"/>
      <c r="T373" s="1243" t="s">
        <v>85</v>
      </c>
      <c r="U373" s="1237" t="s">
        <v>444</v>
      </c>
      <c r="V373" s="1369" t="s">
        <v>24</v>
      </c>
      <c r="W373" s="358">
        <v>5.875</v>
      </c>
      <c r="X373" s="546" t="s">
        <v>15</v>
      </c>
      <c r="Y373" s="1558">
        <v>360000</v>
      </c>
      <c r="Z373" s="1243"/>
      <c r="AA373" s="1237"/>
      <c r="AB373" s="1237"/>
      <c r="AC373" s="1237"/>
      <c r="AD373" s="1237"/>
      <c r="AE373" s="1240"/>
      <c r="AF373" s="1243"/>
      <c r="AG373" s="1237"/>
      <c r="AH373" s="1237"/>
      <c r="AI373" s="1237"/>
      <c r="AJ373" s="1237"/>
      <c r="AK373" s="1240"/>
      <c r="AL373" s="1243"/>
      <c r="AM373" s="1237"/>
      <c r="AN373" s="1237"/>
      <c r="AO373" s="1237"/>
      <c r="AP373" s="1237"/>
      <c r="AQ373" s="1240"/>
      <c r="AR373" s="1246"/>
    </row>
    <row r="374" spans="1:44" ht="15.75" x14ac:dyDescent="0.2">
      <c r="A374" s="1375"/>
      <c r="B374" s="1259"/>
      <c r="C374" s="1379"/>
      <c r="D374" s="1271"/>
      <c r="E374" s="1259"/>
      <c r="F374" s="1271"/>
      <c r="G374" s="1265"/>
      <c r="H374" s="1256"/>
      <c r="I374" s="1274"/>
      <c r="J374" s="1237"/>
      <c r="K374" s="1237"/>
      <c r="L374" s="1237"/>
      <c r="M374" s="1240"/>
      <c r="N374" s="1243"/>
      <c r="O374" s="1237"/>
      <c r="P374" s="1237"/>
      <c r="Q374" s="1237"/>
      <c r="R374" s="1237"/>
      <c r="S374" s="1240"/>
      <c r="T374" s="1243"/>
      <c r="U374" s="1237"/>
      <c r="V374" s="1274"/>
      <c r="W374" s="298">
        <v>70500</v>
      </c>
      <c r="X374" s="547" t="s">
        <v>25</v>
      </c>
      <c r="Y374" s="1373"/>
      <c r="Z374" s="1243"/>
      <c r="AA374" s="1237"/>
      <c r="AB374" s="1237"/>
      <c r="AC374" s="1237"/>
      <c r="AD374" s="1237"/>
      <c r="AE374" s="1240"/>
      <c r="AF374" s="1243"/>
      <c r="AG374" s="1237"/>
      <c r="AH374" s="1237"/>
      <c r="AI374" s="1237"/>
      <c r="AJ374" s="1237"/>
      <c r="AK374" s="1240"/>
      <c r="AL374" s="1243"/>
      <c r="AM374" s="1237"/>
      <c r="AN374" s="1237"/>
      <c r="AO374" s="1237"/>
      <c r="AP374" s="1237"/>
      <c r="AQ374" s="1240"/>
      <c r="AR374" s="1246"/>
    </row>
    <row r="375" spans="1:44" ht="15.75" x14ac:dyDescent="0.2">
      <c r="A375" s="1375"/>
      <c r="B375" s="1259"/>
      <c r="C375" s="1379"/>
      <c r="D375" s="1271"/>
      <c r="E375" s="1259"/>
      <c r="F375" s="1271"/>
      <c r="G375" s="1265"/>
      <c r="H375" s="1256"/>
      <c r="I375" s="1274"/>
      <c r="J375" s="1237"/>
      <c r="K375" s="1237"/>
      <c r="L375" s="1237"/>
      <c r="M375" s="1240"/>
      <c r="N375" s="1243"/>
      <c r="O375" s="1237"/>
      <c r="P375" s="1237"/>
      <c r="Q375" s="1237"/>
      <c r="R375" s="1237"/>
      <c r="S375" s="1240"/>
      <c r="T375" s="1243"/>
      <c r="U375" s="1237"/>
      <c r="V375" s="1274" t="s">
        <v>29</v>
      </c>
      <c r="W375" s="298">
        <v>4.3</v>
      </c>
      <c r="X375" s="547" t="s">
        <v>15</v>
      </c>
      <c r="Y375" s="1276">
        <v>2304.9020800000003</v>
      </c>
      <c r="Z375" s="1243"/>
      <c r="AA375" s="1237"/>
      <c r="AB375" s="1237"/>
      <c r="AC375" s="1237"/>
      <c r="AD375" s="1237"/>
      <c r="AE375" s="1240"/>
      <c r="AF375" s="1243"/>
      <c r="AG375" s="1237"/>
      <c r="AH375" s="1237"/>
      <c r="AI375" s="1237"/>
      <c r="AJ375" s="1237"/>
      <c r="AK375" s="1240"/>
      <c r="AL375" s="1243"/>
      <c r="AM375" s="1237"/>
      <c r="AN375" s="1237"/>
      <c r="AO375" s="1237"/>
      <c r="AP375" s="1237"/>
      <c r="AQ375" s="1240"/>
      <c r="AR375" s="1246"/>
    </row>
    <row r="376" spans="1:44" ht="15.75" x14ac:dyDescent="0.2">
      <c r="A376" s="1375"/>
      <c r="B376" s="1259"/>
      <c r="C376" s="1379"/>
      <c r="D376" s="1271"/>
      <c r="E376" s="1259"/>
      <c r="F376" s="1271"/>
      <c r="G376" s="1265"/>
      <c r="H376" s="1256"/>
      <c r="I376" s="1274"/>
      <c r="J376" s="1237"/>
      <c r="K376" s="1237"/>
      <c r="L376" s="1237"/>
      <c r="M376" s="1240"/>
      <c r="N376" s="1243"/>
      <c r="O376" s="1237"/>
      <c r="P376" s="1237"/>
      <c r="Q376" s="1237"/>
      <c r="R376" s="1237"/>
      <c r="S376" s="1240"/>
      <c r="T376" s="1243"/>
      <c r="U376" s="1237"/>
      <c r="V376" s="1274"/>
      <c r="W376" s="298">
        <v>449.85</v>
      </c>
      <c r="X376" s="547" t="s">
        <v>25</v>
      </c>
      <c r="Y376" s="1276"/>
      <c r="Z376" s="1243"/>
      <c r="AA376" s="1237"/>
      <c r="AB376" s="1237"/>
      <c r="AC376" s="1237"/>
      <c r="AD376" s="1237"/>
      <c r="AE376" s="1240"/>
      <c r="AF376" s="1243"/>
      <c r="AG376" s="1237"/>
      <c r="AH376" s="1237"/>
      <c r="AI376" s="1237"/>
      <c r="AJ376" s="1237"/>
      <c r="AK376" s="1240"/>
      <c r="AL376" s="1243"/>
      <c r="AM376" s="1237"/>
      <c r="AN376" s="1237"/>
      <c r="AO376" s="1237"/>
      <c r="AP376" s="1237"/>
      <c r="AQ376" s="1240"/>
      <c r="AR376" s="1246"/>
    </row>
    <row r="377" spans="1:44" ht="31.5" x14ac:dyDescent="0.25">
      <c r="A377" s="1375"/>
      <c r="B377" s="1259"/>
      <c r="C377" s="1379"/>
      <c r="D377" s="1271"/>
      <c r="E377" s="1259"/>
      <c r="F377" s="1271"/>
      <c r="G377" s="1265"/>
      <c r="H377" s="1256"/>
      <c r="I377" s="1274"/>
      <c r="J377" s="1237"/>
      <c r="K377" s="1237"/>
      <c r="L377" s="1237"/>
      <c r="M377" s="1240"/>
      <c r="N377" s="1243"/>
      <c r="O377" s="1237"/>
      <c r="P377" s="1237"/>
      <c r="Q377" s="1237"/>
      <c r="R377" s="1237"/>
      <c r="S377" s="1240"/>
      <c r="T377" s="1243"/>
      <c r="U377" s="1237"/>
      <c r="V377" s="352" t="s">
        <v>30</v>
      </c>
      <c r="W377" s="298">
        <v>0</v>
      </c>
      <c r="X377" s="547" t="s">
        <v>31</v>
      </c>
      <c r="Y377" s="303">
        <v>0</v>
      </c>
      <c r="Z377" s="1243"/>
      <c r="AA377" s="1237"/>
      <c r="AB377" s="1237"/>
      <c r="AC377" s="1237"/>
      <c r="AD377" s="1237"/>
      <c r="AE377" s="1240"/>
      <c r="AF377" s="1243"/>
      <c r="AG377" s="1237"/>
      <c r="AH377" s="1237"/>
      <c r="AI377" s="1237"/>
      <c r="AJ377" s="1237"/>
      <c r="AK377" s="1240"/>
      <c r="AL377" s="1243"/>
      <c r="AM377" s="1237"/>
      <c r="AN377" s="1237"/>
      <c r="AO377" s="1237"/>
      <c r="AP377" s="1237"/>
      <c r="AQ377" s="1240"/>
      <c r="AR377" s="1246"/>
    </row>
    <row r="378" spans="1:44" ht="31.5" x14ac:dyDescent="0.2">
      <c r="A378" s="1375"/>
      <c r="B378" s="1259"/>
      <c r="C378" s="1379"/>
      <c r="D378" s="1271"/>
      <c r="E378" s="1259"/>
      <c r="F378" s="1271"/>
      <c r="G378" s="1265"/>
      <c r="H378" s="1256"/>
      <c r="I378" s="1274"/>
      <c r="J378" s="1237"/>
      <c r="K378" s="1237"/>
      <c r="L378" s="1237"/>
      <c r="M378" s="1240"/>
      <c r="N378" s="1243"/>
      <c r="O378" s="1237"/>
      <c r="P378" s="1237"/>
      <c r="Q378" s="1237"/>
      <c r="R378" s="1237"/>
      <c r="S378" s="1240"/>
      <c r="T378" s="1243"/>
      <c r="U378" s="1237"/>
      <c r="V378" s="547" t="s">
        <v>32</v>
      </c>
      <c r="W378" s="298">
        <v>129</v>
      </c>
      <c r="X378" s="547" t="s">
        <v>31</v>
      </c>
      <c r="Y378" s="551">
        <v>1485.8787600000001</v>
      </c>
      <c r="Z378" s="1243"/>
      <c r="AA378" s="1237"/>
      <c r="AB378" s="1237"/>
      <c r="AC378" s="1237"/>
      <c r="AD378" s="1237"/>
      <c r="AE378" s="1240"/>
      <c r="AF378" s="1243"/>
      <c r="AG378" s="1237"/>
      <c r="AH378" s="1237"/>
      <c r="AI378" s="1237"/>
      <c r="AJ378" s="1237"/>
      <c r="AK378" s="1240"/>
      <c r="AL378" s="1243"/>
      <c r="AM378" s="1237"/>
      <c r="AN378" s="1237"/>
      <c r="AO378" s="1237"/>
      <c r="AP378" s="1237"/>
      <c r="AQ378" s="1240"/>
      <c r="AR378" s="1246"/>
    </row>
    <row r="379" spans="1:44" ht="31.5" x14ac:dyDescent="0.2">
      <c r="A379" s="1375"/>
      <c r="B379" s="1259"/>
      <c r="C379" s="1379"/>
      <c r="D379" s="1271"/>
      <c r="E379" s="1259"/>
      <c r="F379" s="1271"/>
      <c r="G379" s="1265"/>
      <c r="H379" s="1256"/>
      <c r="I379" s="1274"/>
      <c r="J379" s="1237"/>
      <c r="K379" s="1237"/>
      <c r="L379" s="1237"/>
      <c r="M379" s="1240"/>
      <c r="N379" s="1243"/>
      <c r="O379" s="1237"/>
      <c r="P379" s="1237"/>
      <c r="Q379" s="1237"/>
      <c r="R379" s="1237"/>
      <c r="S379" s="1240"/>
      <c r="T379" s="1243"/>
      <c r="U379" s="1237"/>
      <c r="V379" s="547" t="s">
        <v>344</v>
      </c>
      <c r="W379" s="298">
        <v>250</v>
      </c>
      <c r="X379" s="547" t="s">
        <v>34</v>
      </c>
      <c r="Y379" s="551">
        <v>1375</v>
      </c>
      <c r="Z379" s="1243"/>
      <c r="AA379" s="1237"/>
      <c r="AB379" s="1237"/>
      <c r="AC379" s="1237"/>
      <c r="AD379" s="1237"/>
      <c r="AE379" s="1240"/>
      <c r="AF379" s="1243"/>
      <c r="AG379" s="1237"/>
      <c r="AH379" s="1237"/>
      <c r="AI379" s="1237"/>
      <c r="AJ379" s="1237"/>
      <c r="AK379" s="1240"/>
      <c r="AL379" s="1243"/>
      <c r="AM379" s="1237"/>
      <c r="AN379" s="1237"/>
      <c r="AO379" s="1237"/>
      <c r="AP379" s="1237"/>
      <c r="AQ379" s="1240"/>
      <c r="AR379" s="1246"/>
    </row>
    <row r="380" spans="1:44" ht="15.75" x14ac:dyDescent="0.2">
      <c r="A380" s="1375"/>
      <c r="B380" s="1259"/>
      <c r="C380" s="1379"/>
      <c r="D380" s="1271"/>
      <c r="E380" s="1259"/>
      <c r="F380" s="1271"/>
      <c r="G380" s="1265"/>
      <c r="H380" s="1256"/>
      <c r="I380" s="1274"/>
      <c r="J380" s="1237"/>
      <c r="K380" s="1237"/>
      <c r="L380" s="1237"/>
      <c r="M380" s="1240"/>
      <c r="N380" s="1243"/>
      <c r="O380" s="1237"/>
      <c r="P380" s="1237"/>
      <c r="Q380" s="1237"/>
      <c r="R380" s="1237"/>
      <c r="S380" s="1240"/>
      <c r="T380" s="1243"/>
      <c r="U380" s="1237"/>
      <c r="V380" s="547" t="s">
        <v>35</v>
      </c>
      <c r="W380" s="298">
        <v>6450</v>
      </c>
      <c r="X380" s="547" t="s">
        <v>25</v>
      </c>
      <c r="Y380" s="551">
        <v>74293.937999999995</v>
      </c>
      <c r="Z380" s="1243"/>
      <c r="AA380" s="1237"/>
      <c r="AB380" s="1237"/>
      <c r="AC380" s="1237"/>
      <c r="AD380" s="1237"/>
      <c r="AE380" s="1240"/>
      <c r="AF380" s="1243"/>
      <c r="AG380" s="1237"/>
      <c r="AH380" s="1237"/>
      <c r="AI380" s="1237"/>
      <c r="AJ380" s="1237"/>
      <c r="AK380" s="1240"/>
      <c r="AL380" s="1243"/>
      <c r="AM380" s="1237"/>
      <c r="AN380" s="1237"/>
      <c r="AO380" s="1237"/>
      <c r="AP380" s="1237"/>
      <c r="AQ380" s="1240"/>
      <c r="AR380" s="1246"/>
    </row>
    <row r="381" spans="1:44" ht="16.5" thickBot="1" x14ac:dyDescent="0.25">
      <c r="A381" s="1376"/>
      <c r="B381" s="1260"/>
      <c r="C381" s="1380"/>
      <c r="D381" s="1272"/>
      <c r="E381" s="1260"/>
      <c r="F381" s="1272"/>
      <c r="G381" s="1266"/>
      <c r="H381" s="1257"/>
      <c r="I381" s="1275"/>
      <c r="J381" s="1238"/>
      <c r="K381" s="1238"/>
      <c r="L381" s="1238"/>
      <c r="M381" s="1241"/>
      <c r="N381" s="1244"/>
      <c r="O381" s="1238"/>
      <c r="P381" s="1238"/>
      <c r="Q381" s="1238"/>
      <c r="R381" s="1238"/>
      <c r="S381" s="1241"/>
      <c r="T381" s="1244"/>
      <c r="U381" s="1238"/>
      <c r="V381" s="549" t="s">
        <v>36</v>
      </c>
      <c r="W381" s="301">
        <v>4634</v>
      </c>
      <c r="X381" s="549" t="s">
        <v>34</v>
      </c>
      <c r="Y381" s="302">
        <v>25487</v>
      </c>
      <c r="Z381" s="1244"/>
      <c r="AA381" s="1238"/>
      <c r="AB381" s="1238"/>
      <c r="AC381" s="1238"/>
      <c r="AD381" s="1238"/>
      <c r="AE381" s="1241"/>
      <c r="AF381" s="1244"/>
      <c r="AG381" s="1238"/>
      <c r="AH381" s="1238"/>
      <c r="AI381" s="1238"/>
      <c r="AJ381" s="1238"/>
      <c r="AK381" s="1241"/>
      <c r="AL381" s="1244"/>
      <c r="AM381" s="1238"/>
      <c r="AN381" s="1238"/>
      <c r="AO381" s="1238"/>
      <c r="AP381" s="1238"/>
      <c r="AQ381" s="1241"/>
      <c r="AR381" s="1246"/>
    </row>
    <row r="382" spans="1:44" ht="15.75" x14ac:dyDescent="0.2">
      <c r="A382" s="1255">
        <v>11</v>
      </c>
      <c r="B382" s="1258">
        <v>2247994</v>
      </c>
      <c r="C382" s="1387" t="s">
        <v>411</v>
      </c>
      <c r="D382" s="1270">
        <v>2.2999999999999998</v>
      </c>
      <c r="E382" s="1258">
        <v>23000</v>
      </c>
      <c r="F382" s="1270">
        <v>2.2999999999999998</v>
      </c>
      <c r="G382" s="1264">
        <v>23000</v>
      </c>
      <c r="H382" s="1255"/>
      <c r="I382" s="1273"/>
      <c r="J382" s="1236"/>
      <c r="K382" s="1236"/>
      <c r="L382" s="1236"/>
      <c r="M382" s="1239"/>
      <c r="N382" s="1242"/>
      <c r="O382" s="1236"/>
      <c r="P382" s="1236"/>
      <c r="Q382" s="1236"/>
      <c r="R382" s="1236"/>
      <c r="S382" s="1239"/>
      <c r="T382" s="1242"/>
      <c r="U382" s="1236"/>
      <c r="V382" s="1236"/>
      <c r="W382" s="1236"/>
      <c r="X382" s="1236"/>
      <c r="Y382" s="1239"/>
      <c r="Z382" s="1242" t="s">
        <v>85</v>
      </c>
      <c r="AA382" s="1236" t="s">
        <v>412</v>
      </c>
      <c r="AB382" s="1273" t="s">
        <v>24</v>
      </c>
      <c r="AC382" s="297">
        <v>2.17</v>
      </c>
      <c r="AD382" s="548" t="s">
        <v>15</v>
      </c>
      <c r="AE382" s="1277">
        <v>111549.99999999999</v>
      </c>
      <c r="AF382" s="1242"/>
      <c r="AG382" s="1236"/>
      <c r="AH382" s="1236"/>
      <c r="AI382" s="1236"/>
      <c r="AJ382" s="1236"/>
      <c r="AK382" s="1239"/>
      <c r="AL382" s="1242"/>
      <c r="AM382" s="1236"/>
      <c r="AN382" s="1236"/>
      <c r="AO382" s="1236"/>
      <c r="AP382" s="1236"/>
      <c r="AQ382" s="1239"/>
      <c r="AR382" s="1363"/>
    </row>
    <row r="383" spans="1:44" ht="15.75" x14ac:dyDescent="0.2">
      <c r="A383" s="1256"/>
      <c r="B383" s="1259"/>
      <c r="C383" s="1379"/>
      <c r="D383" s="1271"/>
      <c r="E383" s="1259"/>
      <c r="F383" s="1271"/>
      <c r="G383" s="1265"/>
      <c r="H383" s="1256"/>
      <c r="I383" s="1274"/>
      <c r="J383" s="1237"/>
      <c r="K383" s="1237"/>
      <c r="L383" s="1237"/>
      <c r="M383" s="1240"/>
      <c r="N383" s="1243"/>
      <c r="O383" s="1237"/>
      <c r="P383" s="1237"/>
      <c r="Q383" s="1237"/>
      <c r="R383" s="1237"/>
      <c r="S383" s="1240"/>
      <c r="T383" s="1243"/>
      <c r="U383" s="1237"/>
      <c r="V383" s="1237"/>
      <c r="W383" s="1237"/>
      <c r="X383" s="1237"/>
      <c r="Y383" s="1240"/>
      <c r="Z383" s="1243"/>
      <c r="AA383" s="1237"/>
      <c r="AB383" s="1274"/>
      <c r="AC383" s="298">
        <v>21750</v>
      </c>
      <c r="AD383" s="547" t="s">
        <v>25</v>
      </c>
      <c r="AE383" s="1276"/>
      <c r="AF383" s="1243"/>
      <c r="AG383" s="1237"/>
      <c r="AH383" s="1237"/>
      <c r="AI383" s="1237"/>
      <c r="AJ383" s="1237"/>
      <c r="AK383" s="1240"/>
      <c r="AL383" s="1243"/>
      <c r="AM383" s="1237"/>
      <c r="AN383" s="1237"/>
      <c r="AO383" s="1237"/>
      <c r="AP383" s="1237"/>
      <c r="AQ383" s="1240"/>
      <c r="AR383" s="1364"/>
    </row>
    <row r="384" spans="1:44" ht="15.75" x14ac:dyDescent="0.2">
      <c r="A384" s="1256"/>
      <c r="B384" s="1259"/>
      <c r="C384" s="1379"/>
      <c r="D384" s="1271"/>
      <c r="E384" s="1259"/>
      <c r="F384" s="1271"/>
      <c r="G384" s="1265"/>
      <c r="H384" s="1256"/>
      <c r="I384" s="1274"/>
      <c r="J384" s="1237"/>
      <c r="K384" s="1237"/>
      <c r="L384" s="1237"/>
      <c r="M384" s="1240"/>
      <c r="N384" s="1243"/>
      <c r="O384" s="1237"/>
      <c r="P384" s="1237"/>
      <c r="Q384" s="1237"/>
      <c r="R384" s="1237"/>
      <c r="S384" s="1240"/>
      <c r="T384" s="1243"/>
      <c r="U384" s="1237"/>
      <c r="V384" s="1237"/>
      <c r="W384" s="1237"/>
      <c r="X384" s="1237"/>
      <c r="Y384" s="1240"/>
      <c r="Z384" s="1243"/>
      <c r="AA384" s="1237"/>
      <c r="AB384" s="1274" t="s">
        <v>29</v>
      </c>
      <c r="AC384" s="298">
        <v>711</v>
      </c>
      <c r="AD384" s="547" t="s">
        <v>25</v>
      </c>
      <c r="AE384" s="1276">
        <v>3618.1100799999999</v>
      </c>
      <c r="AF384" s="1243"/>
      <c r="AG384" s="1237"/>
      <c r="AH384" s="1237"/>
      <c r="AI384" s="1237"/>
      <c r="AJ384" s="1237"/>
      <c r="AK384" s="1240"/>
      <c r="AL384" s="1243"/>
      <c r="AM384" s="1237"/>
      <c r="AN384" s="1237"/>
      <c r="AO384" s="1237"/>
      <c r="AP384" s="1237"/>
      <c r="AQ384" s="1240"/>
      <c r="AR384" s="1364"/>
    </row>
    <row r="385" spans="1:44" ht="15.75" x14ac:dyDescent="0.2">
      <c r="A385" s="1256"/>
      <c r="B385" s="1259"/>
      <c r="C385" s="1379"/>
      <c r="D385" s="1271"/>
      <c r="E385" s="1259"/>
      <c r="F385" s="1271"/>
      <c r="G385" s="1265"/>
      <c r="H385" s="1256"/>
      <c r="I385" s="1274"/>
      <c r="J385" s="1237"/>
      <c r="K385" s="1237"/>
      <c r="L385" s="1237"/>
      <c r="M385" s="1240"/>
      <c r="N385" s="1243"/>
      <c r="O385" s="1237"/>
      <c r="P385" s="1237"/>
      <c r="Q385" s="1237"/>
      <c r="R385" s="1237"/>
      <c r="S385" s="1240"/>
      <c r="T385" s="1243"/>
      <c r="U385" s="1237"/>
      <c r="V385" s="1237"/>
      <c r="W385" s="1237"/>
      <c r="X385" s="1237"/>
      <c r="Y385" s="1240"/>
      <c r="Z385" s="1243"/>
      <c r="AA385" s="1237"/>
      <c r="AB385" s="1274"/>
      <c r="AC385" s="298">
        <v>1.9</v>
      </c>
      <c r="AD385" s="547" t="s">
        <v>15</v>
      </c>
      <c r="AE385" s="1276"/>
      <c r="AF385" s="1243"/>
      <c r="AG385" s="1237"/>
      <c r="AH385" s="1237"/>
      <c r="AI385" s="1237"/>
      <c r="AJ385" s="1237"/>
      <c r="AK385" s="1240"/>
      <c r="AL385" s="1243"/>
      <c r="AM385" s="1237"/>
      <c r="AN385" s="1237"/>
      <c r="AO385" s="1237"/>
      <c r="AP385" s="1237"/>
      <c r="AQ385" s="1240"/>
      <c r="AR385" s="1364"/>
    </row>
    <row r="386" spans="1:44" ht="31.5" x14ac:dyDescent="0.25">
      <c r="A386" s="1256"/>
      <c r="B386" s="1259"/>
      <c r="C386" s="1379"/>
      <c r="D386" s="1271"/>
      <c r="E386" s="1259"/>
      <c r="F386" s="1271"/>
      <c r="G386" s="1265"/>
      <c r="H386" s="1256"/>
      <c r="I386" s="1274"/>
      <c r="J386" s="1237"/>
      <c r="K386" s="1237"/>
      <c r="L386" s="1237"/>
      <c r="M386" s="1240"/>
      <c r="N386" s="1243"/>
      <c r="O386" s="1237"/>
      <c r="P386" s="1237"/>
      <c r="Q386" s="1237"/>
      <c r="R386" s="1237"/>
      <c r="S386" s="1240"/>
      <c r="T386" s="1243"/>
      <c r="U386" s="1237"/>
      <c r="V386" s="1237"/>
      <c r="W386" s="1237"/>
      <c r="X386" s="1237"/>
      <c r="Y386" s="1240"/>
      <c r="Z386" s="1243"/>
      <c r="AA386" s="1237"/>
      <c r="AB386" s="352" t="s">
        <v>30</v>
      </c>
      <c r="AC386" s="298">
        <v>1</v>
      </c>
      <c r="AD386" s="547" t="s">
        <v>31</v>
      </c>
      <c r="AE386" s="551">
        <v>4000</v>
      </c>
      <c r="AF386" s="1243"/>
      <c r="AG386" s="1237"/>
      <c r="AH386" s="1237"/>
      <c r="AI386" s="1237"/>
      <c r="AJ386" s="1237"/>
      <c r="AK386" s="1240"/>
      <c r="AL386" s="1243"/>
      <c r="AM386" s="1237"/>
      <c r="AN386" s="1237"/>
      <c r="AO386" s="1237"/>
      <c r="AP386" s="1237"/>
      <c r="AQ386" s="1240"/>
      <c r="AR386" s="1364"/>
    </row>
    <row r="387" spans="1:44" ht="31.5" x14ac:dyDescent="0.2">
      <c r="A387" s="1256"/>
      <c r="B387" s="1259"/>
      <c r="C387" s="1379"/>
      <c r="D387" s="1271"/>
      <c r="E387" s="1259"/>
      <c r="F387" s="1271"/>
      <c r="G387" s="1265"/>
      <c r="H387" s="1256"/>
      <c r="I387" s="1274"/>
      <c r="J387" s="1237"/>
      <c r="K387" s="1237"/>
      <c r="L387" s="1237"/>
      <c r="M387" s="1240"/>
      <c r="N387" s="1243"/>
      <c r="O387" s="1237"/>
      <c r="P387" s="1237"/>
      <c r="Q387" s="1237"/>
      <c r="R387" s="1237"/>
      <c r="S387" s="1240"/>
      <c r="T387" s="1243"/>
      <c r="U387" s="1237"/>
      <c r="V387" s="1237"/>
      <c r="W387" s="1237"/>
      <c r="X387" s="1237"/>
      <c r="Y387" s="1240"/>
      <c r="Z387" s="1243"/>
      <c r="AA387" s="1237"/>
      <c r="AB387" s="547" t="s">
        <v>32</v>
      </c>
      <c r="AC387" s="298">
        <v>20</v>
      </c>
      <c r="AD387" s="547" t="s">
        <v>31</v>
      </c>
      <c r="AE387" s="551">
        <v>230.36880000000002</v>
      </c>
      <c r="AF387" s="1243"/>
      <c r="AG387" s="1237"/>
      <c r="AH387" s="1237"/>
      <c r="AI387" s="1237"/>
      <c r="AJ387" s="1237"/>
      <c r="AK387" s="1240"/>
      <c r="AL387" s="1243"/>
      <c r="AM387" s="1237"/>
      <c r="AN387" s="1237"/>
      <c r="AO387" s="1237"/>
      <c r="AP387" s="1237"/>
      <c r="AQ387" s="1240"/>
      <c r="AR387" s="1364"/>
    </row>
    <row r="388" spans="1:44" ht="31.5" x14ac:dyDescent="0.2">
      <c r="A388" s="1256"/>
      <c r="B388" s="1259"/>
      <c r="C388" s="1379"/>
      <c r="D388" s="1271"/>
      <c r="E388" s="1259"/>
      <c r="F388" s="1271"/>
      <c r="G388" s="1265"/>
      <c r="H388" s="1256"/>
      <c r="I388" s="1274"/>
      <c r="J388" s="1237"/>
      <c r="K388" s="1237"/>
      <c r="L388" s="1237"/>
      <c r="M388" s="1240"/>
      <c r="N388" s="1243"/>
      <c r="O388" s="1237"/>
      <c r="P388" s="1237"/>
      <c r="Q388" s="1237"/>
      <c r="R388" s="1237"/>
      <c r="S388" s="1240"/>
      <c r="T388" s="1243"/>
      <c r="U388" s="1237"/>
      <c r="V388" s="1237"/>
      <c r="W388" s="1237"/>
      <c r="X388" s="1237"/>
      <c r="Y388" s="1240"/>
      <c r="Z388" s="1243"/>
      <c r="AA388" s="1237"/>
      <c r="AB388" s="547" t="s">
        <v>344</v>
      </c>
      <c r="AC388" s="298">
        <v>200</v>
      </c>
      <c r="AD388" s="547" t="s">
        <v>34</v>
      </c>
      <c r="AE388" s="551">
        <v>1100</v>
      </c>
      <c r="AF388" s="1243"/>
      <c r="AG388" s="1237"/>
      <c r="AH388" s="1237"/>
      <c r="AI388" s="1237"/>
      <c r="AJ388" s="1237"/>
      <c r="AK388" s="1240"/>
      <c r="AL388" s="1243"/>
      <c r="AM388" s="1237"/>
      <c r="AN388" s="1237"/>
      <c r="AO388" s="1237"/>
      <c r="AP388" s="1237"/>
      <c r="AQ388" s="1240"/>
      <c r="AR388" s="1364"/>
    </row>
    <row r="389" spans="1:44" ht="15.75" x14ac:dyDescent="0.2">
      <c r="A389" s="1256"/>
      <c r="B389" s="1259"/>
      <c r="C389" s="1379"/>
      <c r="D389" s="1271"/>
      <c r="E389" s="1259"/>
      <c r="F389" s="1271"/>
      <c r="G389" s="1265"/>
      <c r="H389" s="1256"/>
      <c r="I389" s="1274"/>
      <c r="J389" s="1237"/>
      <c r="K389" s="1237"/>
      <c r="L389" s="1237"/>
      <c r="M389" s="1240"/>
      <c r="N389" s="1243"/>
      <c r="O389" s="1237"/>
      <c r="P389" s="1237"/>
      <c r="Q389" s="1237"/>
      <c r="R389" s="1237"/>
      <c r="S389" s="1240"/>
      <c r="T389" s="1243"/>
      <c r="U389" s="1237"/>
      <c r="V389" s="1237"/>
      <c r="W389" s="1237"/>
      <c r="X389" s="1237"/>
      <c r="Y389" s="1240"/>
      <c r="Z389" s="1243"/>
      <c r="AA389" s="1237"/>
      <c r="AB389" s="547" t="s">
        <v>35</v>
      </c>
      <c r="AC389" s="298">
        <v>1300</v>
      </c>
      <c r="AD389" s="547" t="s">
        <v>25</v>
      </c>
      <c r="AE389" s="551">
        <v>6500</v>
      </c>
      <c r="AF389" s="1243"/>
      <c r="AG389" s="1237"/>
      <c r="AH389" s="1237"/>
      <c r="AI389" s="1237"/>
      <c r="AJ389" s="1237"/>
      <c r="AK389" s="1240"/>
      <c r="AL389" s="1243"/>
      <c r="AM389" s="1237"/>
      <c r="AN389" s="1237"/>
      <c r="AO389" s="1237"/>
      <c r="AP389" s="1237"/>
      <c r="AQ389" s="1240"/>
      <c r="AR389" s="1364"/>
    </row>
    <row r="390" spans="1:44" ht="16.5" thickBot="1" x14ac:dyDescent="0.25">
      <c r="A390" s="1257"/>
      <c r="B390" s="1260"/>
      <c r="C390" s="1380"/>
      <c r="D390" s="1272"/>
      <c r="E390" s="1260"/>
      <c r="F390" s="1272"/>
      <c r="G390" s="1266"/>
      <c r="H390" s="1257"/>
      <c r="I390" s="1275"/>
      <c r="J390" s="1238"/>
      <c r="K390" s="1238"/>
      <c r="L390" s="1238"/>
      <c r="M390" s="1241"/>
      <c r="N390" s="1244"/>
      <c r="O390" s="1238"/>
      <c r="P390" s="1238"/>
      <c r="Q390" s="1238"/>
      <c r="R390" s="1238"/>
      <c r="S390" s="1241"/>
      <c r="T390" s="1244"/>
      <c r="U390" s="1238"/>
      <c r="V390" s="1238"/>
      <c r="W390" s="1238"/>
      <c r="X390" s="1238"/>
      <c r="Y390" s="1241"/>
      <c r="Z390" s="1244"/>
      <c r="AA390" s="1238"/>
      <c r="AB390" s="549" t="s">
        <v>36</v>
      </c>
      <c r="AC390" s="301">
        <v>1200</v>
      </c>
      <c r="AD390" s="549" t="s">
        <v>34</v>
      </c>
      <c r="AE390" s="302">
        <v>4651.2960000000003</v>
      </c>
      <c r="AF390" s="1244"/>
      <c r="AG390" s="1238"/>
      <c r="AH390" s="1238"/>
      <c r="AI390" s="1238"/>
      <c r="AJ390" s="1238"/>
      <c r="AK390" s="1241"/>
      <c r="AL390" s="1244"/>
      <c r="AM390" s="1238"/>
      <c r="AN390" s="1238"/>
      <c r="AO390" s="1238"/>
      <c r="AP390" s="1238"/>
      <c r="AQ390" s="1241"/>
      <c r="AR390" s="1364"/>
    </row>
    <row r="391" spans="1:44" ht="15.75" x14ac:dyDescent="0.2">
      <c r="A391" s="1374">
        <v>12</v>
      </c>
      <c r="B391" s="1447" t="s">
        <v>391</v>
      </c>
      <c r="C391" s="1442" t="s">
        <v>445</v>
      </c>
      <c r="D391" s="1381">
        <v>2</v>
      </c>
      <c r="E391" s="1377">
        <v>23110</v>
      </c>
      <c r="F391" s="1381">
        <v>2</v>
      </c>
      <c r="G391" s="1450">
        <v>23110</v>
      </c>
      <c r="H391" s="1418"/>
      <c r="I391" s="1369"/>
      <c r="J391" s="1237"/>
      <c r="K391" s="1237"/>
      <c r="L391" s="1237"/>
      <c r="M391" s="1240"/>
      <c r="N391" s="1243"/>
      <c r="O391" s="1237"/>
      <c r="P391" s="1237"/>
      <c r="Q391" s="1237"/>
      <c r="R391" s="1237"/>
      <c r="S391" s="1240"/>
      <c r="T391" s="1243"/>
      <c r="U391" s="1237"/>
      <c r="V391" s="1237"/>
      <c r="W391" s="1237"/>
      <c r="X391" s="1237"/>
      <c r="Y391" s="1240"/>
      <c r="Z391" s="1243" t="s">
        <v>85</v>
      </c>
      <c r="AA391" s="1237" t="s">
        <v>446</v>
      </c>
      <c r="AB391" s="1369" t="s">
        <v>24</v>
      </c>
      <c r="AC391" s="358">
        <v>1.875</v>
      </c>
      <c r="AD391" s="546" t="s">
        <v>15</v>
      </c>
      <c r="AE391" s="1373">
        <v>115550</v>
      </c>
      <c r="AF391" s="1243"/>
      <c r="AG391" s="1237"/>
      <c r="AH391" s="1237"/>
      <c r="AI391" s="1237"/>
      <c r="AJ391" s="1237"/>
      <c r="AK391" s="1240"/>
      <c r="AL391" s="1243"/>
      <c r="AM391" s="1237"/>
      <c r="AN391" s="1237"/>
      <c r="AO391" s="1237"/>
      <c r="AP391" s="1237"/>
      <c r="AQ391" s="1240"/>
      <c r="AR391" s="1363"/>
    </row>
    <row r="392" spans="1:44" ht="15.75" x14ac:dyDescent="0.2">
      <c r="A392" s="1375"/>
      <c r="B392" s="1448"/>
      <c r="C392" s="1443"/>
      <c r="D392" s="1271"/>
      <c r="E392" s="1259"/>
      <c r="F392" s="1271"/>
      <c r="G392" s="1279"/>
      <c r="H392" s="1256"/>
      <c r="I392" s="1274"/>
      <c r="J392" s="1237"/>
      <c r="K392" s="1237"/>
      <c r="L392" s="1237"/>
      <c r="M392" s="1240"/>
      <c r="N392" s="1243"/>
      <c r="O392" s="1237"/>
      <c r="P392" s="1237"/>
      <c r="Q392" s="1237"/>
      <c r="R392" s="1237"/>
      <c r="S392" s="1240"/>
      <c r="T392" s="1243"/>
      <c r="U392" s="1237"/>
      <c r="V392" s="1237"/>
      <c r="W392" s="1237"/>
      <c r="X392" s="1237"/>
      <c r="Y392" s="1240"/>
      <c r="Z392" s="1243"/>
      <c r="AA392" s="1237"/>
      <c r="AB392" s="1274"/>
      <c r="AC392" s="298">
        <v>21666</v>
      </c>
      <c r="AD392" s="547" t="s">
        <v>25</v>
      </c>
      <c r="AE392" s="1276"/>
      <c r="AF392" s="1243"/>
      <c r="AG392" s="1237"/>
      <c r="AH392" s="1237"/>
      <c r="AI392" s="1237"/>
      <c r="AJ392" s="1237"/>
      <c r="AK392" s="1240"/>
      <c r="AL392" s="1243"/>
      <c r="AM392" s="1237"/>
      <c r="AN392" s="1237"/>
      <c r="AO392" s="1237"/>
      <c r="AP392" s="1237"/>
      <c r="AQ392" s="1240"/>
      <c r="AR392" s="1364"/>
    </row>
    <row r="393" spans="1:44" ht="15.75" x14ac:dyDescent="0.2">
      <c r="A393" s="1375"/>
      <c r="B393" s="1448"/>
      <c r="C393" s="1443"/>
      <c r="D393" s="1271"/>
      <c r="E393" s="1259"/>
      <c r="F393" s="1271"/>
      <c r="G393" s="1279"/>
      <c r="H393" s="1256"/>
      <c r="I393" s="1274"/>
      <c r="J393" s="1237"/>
      <c r="K393" s="1237"/>
      <c r="L393" s="1237"/>
      <c r="M393" s="1240"/>
      <c r="N393" s="1243"/>
      <c r="O393" s="1237"/>
      <c r="P393" s="1237"/>
      <c r="Q393" s="1237"/>
      <c r="R393" s="1237"/>
      <c r="S393" s="1240"/>
      <c r="T393" s="1243"/>
      <c r="U393" s="1237"/>
      <c r="V393" s="1237"/>
      <c r="W393" s="1237"/>
      <c r="X393" s="1237"/>
      <c r="Y393" s="1240"/>
      <c r="Z393" s="1243"/>
      <c r="AA393" s="1237"/>
      <c r="AB393" s="1274" t="s">
        <v>29</v>
      </c>
      <c r="AC393" s="298">
        <v>2.1850000000000001</v>
      </c>
      <c r="AD393" s="547" t="s">
        <v>15</v>
      </c>
      <c r="AE393" s="1276">
        <v>786.98588800000005</v>
      </c>
      <c r="AF393" s="1243"/>
      <c r="AG393" s="1237"/>
      <c r="AH393" s="1237"/>
      <c r="AI393" s="1237"/>
      <c r="AJ393" s="1237"/>
      <c r="AK393" s="1240"/>
      <c r="AL393" s="1243"/>
      <c r="AM393" s="1237"/>
      <c r="AN393" s="1237"/>
      <c r="AO393" s="1237"/>
      <c r="AP393" s="1237"/>
      <c r="AQ393" s="1240"/>
      <c r="AR393" s="1364"/>
    </row>
    <row r="394" spans="1:44" ht="15.75" x14ac:dyDescent="0.2">
      <c r="A394" s="1375"/>
      <c r="B394" s="1448"/>
      <c r="C394" s="1443"/>
      <c r="D394" s="1271"/>
      <c r="E394" s="1259"/>
      <c r="F394" s="1271"/>
      <c r="G394" s="1279"/>
      <c r="H394" s="1256"/>
      <c r="I394" s="1274"/>
      <c r="J394" s="1237"/>
      <c r="K394" s="1237"/>
      <c r="L394" s="1237"/>
      <c r="M394" s="1240"/>
      <c r="N394" s="1243"/>
      <c r="O394" s="1237"/>
      <c r="P394" s="1237"/>
      <c r="Q394" s="1237"/>
      <c r="R394" s="1237"/>
      <c r="S394" s="1240"/>
      <c r="T394" s="1243"/>
      <c r="U394" s="1237"/>
      <c r="V394" s="1237"/>
      <c r="W394" s="1237"/>
      <c r="X394" s="1237"/>
      <c r="Y394" s="1240"/>
      <c r="Z394" s="1243"/>
      <c r="AA394" s="1237"/>
      <c r="AB394" s="1274"/>
      <c r="AC394" s="298">
        <v>152.88</v>
      </c>
      <c r="AD394" s="547" t="s">
        <v>25</v>
      </c>
      <c r="AE394" s="1276"/>
      <c r="AF394" s="1243"/>
      <c r="AG394" s="1237"/>
      <c r="AH394" s="1237"/>
      <c r="AI394" s="1237"/>
      <c r="AJ394" s="1237"/>
      <c r="AK394" s="1240"/>
      <c r="AL394" s="1243"/>
      <c r="AM394" s="1237"/>
      <c r="AN394" s="1237"/>
      <c r="AO394" s="1237"/>
      <c r="AP394" s="1237"/>
      <c r="AQ394" s="1240"/>
      <c r="AR394" s="1364"/>
    </row>
    <row r="395" spans="1:44" ht="31.5" x14ac:dyDescent="0.25">
      <c r="A395" s="1375"/>
      <c r="B395" s="1448"/>
      <c r="C395" s="1443"/>
      <c r="D395" s="1271"/>
      <c r="E395" s="1259"/>
      <c r="F395" s="1271"/>
      <c r="G395" s="1279"/>
      <c r="H395" s="1256"/>
      <c r="I395" s="1274"/>
      <c r="J395" s="1237"/>
      <c r="K395" s="1237"/>
      <c r="L395" s="1237"/>
      <c r="M395" s="1240"/>
      <c r="N395" s="1243"/>
      <c r="O395" s="1237"/>
      <c r="P395" s="1237"/>
      <c r="Q395" s="1237"/>
      <c r="R395" s="1237"/>
      <c r="S395" s="1240"/>
      <c r="T395" s="1243"/>
      <c r="U395" s="1237"/>
      <c r="V395" s="1237"/>
      <c r="W395" s="1237"/>
      <c r="X395" s="1237"/>
      <c r="Y395" s="1240"/>
      <c r="Z395" s="1243"/>
      <c r="AA395" s="1237"/>
      <c r="AB395" s="352" t="s">
        <v>30</v>
      </c>
      <c r="AC395" s="298">
        <v>0</v>
      </c>
      <c r="AD395" s="547" t="s">
        <v>31</v>
      </c>
      <c r="AE395" s="551">
        <v>0</v>
      </c>
      <c r="AF395" s="1243"/>
      <c r="AG395" s="1237"/>
      <c r="AH395" s="1237"/>
      <c r="AI395" s="1237"/>
      <c r="AJ395" s="1237"/>
      <c r="AK395" s="1240"/>
      <c r="AL395" s="1243"/>
      <c r="AM395" s="1237"/>
      <c r="AN395" s="1237"/>
      <c r="AO395" s="1237"/>
      <c r="AP395" s="1237"/>
      <c r="AQ395" s="1240"/>
      <c r="AR395" s="1364"/>
    </row>
    <row r="396" spans="1:44" ht="31.5" x14ac:dyDescent="0.2">
      <c r="A396" s="1375"/>
      <c r="B396" s="1448"/>
      <c r="C396" s="1443"/>
      <c r="D396" s="1271"/>
      <c r="E396" s="1259"/>
      <c r="F396" s="1271"/>
      <c r="G396" s="1279"/>
      <c r="H396" s="1256"/>
      <c r="I396" s="1274"/>
      <c r="J396" s="1237"/>
      <c r="K396" s="1237"/>
      <c r="L396" s="1237"/>
      <c r="M396" s="1240"/>
      <c r="N396" s="1243"/>
      <c r="O396" s="1237"/>
      <c r="P396" s="1237"/>
      <c r="Q396" s="1237"/>
      <c r="R396" s="1237"/>
      <c r="S396" s="1240"/>
      <c r="T396" s="1243"/>
      <c r="U396" s="1237"/>
      <c r="V396" s="1237"/>
      <c r="W396" s="1237"/>
      <c r="X396" s="1237"/>
      <c r="Y396" s="1240"/>
      <c r="Z396" s="1243"/>
      <c r="AA396" s="1237"/>
      <c r="AB396" s="547" t="s">
        <v>32</v>
      </c>
      <c r="AC396" s="298">
        <v>26</v>
      </c>
      <c r="AD396" s="547" t="s">
        <v>31</v>
      </c>
      <c r="AE396" s="551">
        <v>299.47944000000001</v>
      </c>
      <c r="AF396" s="1243"/>
      <c r="AG396" s="1237"/>
      <c r="AH396" s="1237"/>
      <c r="AI396" s="1237"/>
      <c r="AJ396" s="1237"/>
      <c r="AK396" s="1240"/>
      <c r="AL396" s="1243"/>
      <c r="AM396" s="1237"/>
      <c r="AN396" s="1237"/>
      <c r="AO396" s="1237"/>
      <c r="AP396" s="1237"/>
      <c r="AQ396" s="1240"/>
      <c r="AR396" s="1364"/>
    </row>
    <row r="397" spans="1:44" ht="31.5" x14ac:dyDescent="0.2">
      <c r="A397" s="1375"/>
      <c r="B397" s="1448"/>
      <c r="C397" s="1443"/>
      <c r="D397" s="1271"/>
      <c r="E397" s="1259"/>
      <c r="F397" s="1271"/>
      <c r="G397" s="1279"/>
      <c r="H397" s="1256"/>
      <c r="I397" s="1274"/>
      <c r="J397" s="1237"/>
      <c r="K397" s="1237"/>
      <c r="L397" s="1237"/>
      <c r="M397" s="1240"/>
      <c r="N397" s="1243"/>
      <c r="O397" s="1237"/>
      <c r="P397" s="1237"/>
      <c r="Q397" s="1237"/>
      <c r="R397" s="1237"/>
      <c r="S397" s="1240"/>
      <c r="T397" s="1243"/>
      <c r="U397" s="1237"/>
      <c r="V397" s="1237"/>
      <c r="W397" s="1237"/>
      <c r="X397" s="1237"/>
      <c r="Y397" s="1240"/>
      <c r="Z397" s="1243"/>
      <c r="AA397" s="1237"/>
      <c r="AB397" s="547" t="s">
        <v>344</v>
      </c>
      <c r="AC397" s="298">
        <v>1570</v>
      </c>
      <c r="AD397" s="547" t="s">
        <v>34</v>
      </c>
      <c r="AE397" s="551">
        <v>8635</v>
      </c>
      <c r="AF397" s="1243"/>
      <c r="AG397" s="1237"/>
      <c r="AH397" s="1237"/>
      <c r="AI397" s="1237"/>
      <c r="AJ397" s="1237"/>
      <c r="AK397" s="1240"/>
      <c r="AL397" s="1243"/>
      <c r="AM397" s="1237"/>
      <c r="AN397" s="1237"/>
      <c r="AO397" s="1237"/>
      <c r="AP397" s="1237"/>
      <c r="AQ397" s="1240"/>
      <c r="AR397" s="1364"/>
    </row>
    <row r="398" spans="1:44" ht="15.75" x14ac:dyDescent="0.2">
      <c r="A398" s="1375"/>
      <c r="B398" s="1448"/>
      <c r="C398" s="1443"/>
      <c r="D398" s="1271"/>
      <c r="E398" s="1259"/>
      <c r="F398" s="1271"/>
      <c r="G398" s="1279"/>
      <c r="H398" s="1256"/>
      <c r="I398" s="1274"/>
      <c r="J398" s="1237"/>
      <c r="K398" s="1237"/>
      <c r="L398" s="1237"/>
      <c r="M398" s="1240"/>
      <c r="N398" s="1243"/>
      <c r="O398" s="1237"/>
      <c r="P398" s="1237"/>
      <c r="Q398" s="1237"/>
      <c r="R398" s="1237"/>
      <c r="S398" s="1240"/>
      <c r="T398" s="1243"/>
      <c r="U398" s="1237"/>
      <c r="V398" s="1237"/>
      <c r="W398" s="1237"/>
      <c r="X398" s="1237"/>
      <c r="Y398" s="1240"/>
      <c r="Z398" s="1243"/>
      <c r="AA398" s="1237"/>
      <c r="AB398" s="547" t="s">
        <v>35</v>
      </c>
      <c r="AC398" s="298">
        <v>0</v>
      </c>
      <c r="AD398" s="547" t="s">
        <v>25</v>
      </c>
      <c r="AE398" s="551">
        <v>0</v>
      </c>
      <c r="AF398" s="1243"/>
      <c r="AG398" s="1237"/>
      <c r="AH398" s="1237"/>
      <c r="AI398" s="1237"/>
      <c r="AJ398" s="1237"/>
      <c r="AK398" s="1240"/>
      <c r="AL398" s="1243"/>
      <c r="AM398" s="1237"/>
      <c r="AN398" s="1237"/>
      <c r="AO398" s="1237"/>
      <c r="AP398" s="1237"/>
      <c r="AQ398" s="1240"/>
      <c r="AR398" s="1364"/>
    </row>
    <row r="399" spans="1:44" ht="16.5" thickBot="1" x14ac:dyDescent="0.25">
      <c r="A399" s="1376"/>
      <c r="B399" s="1449"/>
      <c r="C399" s="1444"/>
      <c r="D399" s="1272"/>
      <c r="E399" s="1260"/>
      <c r="F399" s="1272"/>
      <c r="G399" s="1280"/>
      <c r="H399" s="1257"/>
      <c r="I399" s="1275"/>
      <c r="J399" s="1238"/>
      <c r="K399" s="1238"/>
      <c r="L399" s="1238"/>
      <c r="M399" s="1241"/>
      <c r="N399" s="1244"/>
      <c r="O399" s="1238"/>
      <c r="P399" s="1238"/>
      <c r="Q399" s="1238"/>
      <c r="R399" s="1238"/>
      <c r="S399" s="1241"/>
      <c r="T399" s="1244"/>
      <c r="U399" s="1238"/>
      <c r="V399" s="1238"/>
      <c r="W399" s="1238"/>
      <c r="X399" s="1238"/>
      <c r="Y399" s="1241"/>
      <c r="Z399" s="1244"/>
      <c r="AA399" s="1238"/>
      <c r="AB399" s="549" t="s">
        <v>36</v>
      </c>
      <c r="AC399" s="301">
        <v>2200</v>
      </c>
      <c r="AD399" s="549" t="s">
        <v>34</v>
      </c>
      <c r="AE399" s="302">
        <v>8527.3760000000002</v>
      </c>
      <c r="AF399" s="1244"/>
      <c r="AG399" s="1238"/>
      <c r="AH399" s="1238"/>
      <c r="AI399" s="1238"/>
      <c r="AJ399" s="1238"/>
      <c r="AK399" s="1241"/>
      <c r="AL399" s="1244"/>
      <c r="AM399" s="1238"/>
      <c r="AN399" s="1238"/>
      <c r="AO399" s="1238"/>
      <c r="AP399" s="1238"/>
      <c r="AQ399" s="1241"/>
      <c r="AR399" s="1365"/>
    </row>
    <row r="400" spans="1:44" ht="15.75" x14ac:dyDescent="0.2">
      <c r="A400" s="1255">
        <v>13</v>
      </c>
      <c r="B400" s="1258" t="s">
        <v>418</v>
      </c>
      <c r="C400" s="1387" t="s">
        <v>419</v>
      </c>
      <c r="D400" s="1270">
        <v>0.6</v>
      </c>
      <c r="E400" s="1258">
        <v>12000</v>
      </c>
      <c r="F400" s="1438">
        <v>0.6</v>
      </c>
      <c r="G400" s="1278">
        <v>12000</v>
      </c>
      <c r="H400" s="1255"/>
      <c r="I400" s="1273"/>
      <c r="J400" s="1236"/>
      <c r="K400" s="1236"/>
      <c r="L400" s="1236"/>
      <c r="M400" s="1239"/>
      <c r="N400" s="1242"/>
      <c r="O400" s="1236"/>
      <c r="P400" s="1236"/>
      <c r="Q400" s="1236"/>
      <c r="R400" s="1236"/>
      <c r="S400" s="1239"/>
      <c r="T400" s="1242"/>
      <c r="U400" s="1236"/>
      <c r="V400" s="1236"/>
      <c r="W400" s="1236"/>
      <c r="X400" s="1236"/>
      <c r="Y400" s="1239"/>
      <c r="Z400" s="1242"/>
      <c r="AA400" s="1236"/>
      <c r="AB400" s="1236"/>
      <c r="AC400" s="1236"/>
      <c r="AD400" s="1236"/>
      <c r="AE400" s="1239"/>
      <c r="AF400" s="1242" t="s">
        <v>85</v>
      </c>
      <c r="AG400" s="1236" t="s">
        <v>420</v>
      </c>
      <c r="AH400" s="1273" t="s">
        <v>24</v>
      </c>
      <c r="AI400" s="300">
        <v>0.6</v>
      </c>
      <c r="AJ400" s="548" t="s">
        <v>15</v>
      </c>
      <c r="AK400" s="1277">
        <v>23357.381623999998</v>
      </c>
      <c r="AL400" s="1242"/>
      <c r="AM400" s="1236"/>
      <c r="AN400" s="1236"/>
      <c r="AO400" s="1236"/>
      <c r="AP400" s="1236"/>
      <c r="AQ400" s="1239"/>
      <c r="AR400" s="1246"/>
    </row>
    <row r="401" spans="1:44" ht="15.75" x14ac:dyDescent="0.2">
      <c r="A401" s="1256"/>
      <c r="B401" s="1259"/>
      <c r="C401" s="1379"/>
      <c r="D401" s="1271"/>
      <c r="E401" s="1259"/>
      <c r="F401" s="1439"/>
      <c r="G401" s="1279"/>
      <c r="H401" s="1256"/>
      <c r="I401" s="1274"/>
      <c r="J401" s="1237"/>
      <c r="K401" s="1237"/>
      <c r="L401" s="1237"/>
      <c r="M401" s="1240"/>
      <c r="N401" s="1243"/>
      <c r="O401" s="1237"/>
      <c r="P401" s="1237"/>
      <c r="Q401" s="1237"/>
      <c r="R401" s="1237"/>
      <c r="S401" s="1240"/>
      <c r="T401" s="1243"/>
      <c r="U401" s="1237"/>
      <c r="V401" s="1237"/>
      <c r="W401" s="1237"/>
      <c r="X401" s="1237"/>
      <c r="Y401" s="1240"/>
      <c r="Z401" s="1243"/>
      <c r="AA401" s="1237"/>
      <c r="AB401" s="1237"/>
      <c r="AC401" s="1237"/>
      <c r="AD401" s="1237"/>
      <c r="AE401" s="1240"/>
      <c r="AF401" s="1243"/>
      <c r="AG401" s="1237"/>
      <c r="AH401" s="1274"/>
      <c r="AI401" s="298">
        <v>12000</v>
      </c>
      <c r="AJ401" s="547" t="s">
        <v>25</v>
      </c>
      <c r="AK401" s="1276"/>
      <c r="AL401" s="1243"/>
      <c r="AM401" s="1237"/>
      <c r="AN401" s="1237"/>
      <c r="AO401" s="1237"/>
      <c r="AP401" s="1237"/>
      <c r="AQ401" s="1240"/>
      <c r="AR401" s="1246"/>
    </row>
    <row r="402" spans="1:44" ht="15.75" x14ac:dyDescent="0.2">
      <c r="A402" s="1256"/>
      <c r="B402" s="1259"/>
      <c r="C402" s="1379"/>
      <c r="D402" s="1271"/>
      <c r="E402" s="1259"/>
      <c r="F402" s="1439"/>
      <c r="G402" s="1279"/>
      <c r="H402" s="1256"/>
      <c r="I402" s="1274"/>
      <c r="J402" s="1237"/>
      <c r="K402" s="1237"/>
      <c r="L402" s="1237"/>
      <c r="M402" s="1240"/>
      <c r="N402" s="1243"/>
      <c r="O402" s="1237"/>
      <c r="P402" s="1237"/>
      <c r="Q402" s="1237"/>
      <c r="R402" s="1237"/>
      <c r="S402" s="1240"/>
      <c r="T402" s="1243"/>
      <c r="U402" s="1237"/>
      <c r="V402" s="1237"/>
      <c r="W402" s="1237"/>
      <c r="X402" s="1237"/>
      <c r="Y402" s="1240"/>
      <c r="Z402" s="1243"/>
      <c r="AA402" s="1237"/>
      <c r="AB402" s="1237"/>
      <c r="AC402" s="1237"/>
      <c r="AD402" s="1237"/>
      <c r="AE402" s="1240"/>
      <c r="AF402" s="1243"/>
      <c r="AG402" s="1237"/>
      <c r="AH402" s="1274" t="s">
        <v>29</v>
      </c>
      <c r="AI402" s="299">
        <v>1166.55</v>
      </c>
      <c r="AJ402" s="547" t="s">
        <v>25</v>
      </c>
      <c r="AK402" s="1276">
        <v>5953.2349759999997</v>
      </c>
      <c r="AL402" s="1243"/>
      <c r="AM402" s="1237"/>
      <c r="AN402" s="1237"/>
      <c r="AO402" s="1237"/>
      <c r="AP402" s="1237"/>
      <c r="AQ402" s="1240"/>
      <c r="AR402" s="1246"/>
    </row>
    <row r="403" spans="1:44" ht="15.75" x14ac:dyDescent="0.2">
      <c r="A403" s="1256"/>
      <c r="B403" s="1259"/>
      <c r="C403" s="1379"/>
      <c r="D403" s="1271"/>
      <c r="E403" s="1259"/>
      <c r="F403" s="1439"/>
      <c r="G403" s="1279"/>
      <c r="H403" s="1256"/>
      <c r="I403" s="1274"/>
      <c r="J403" s="1237"/>
      <c r="K403" s="1237"/>
      <c r="L403" s="1237"/>
      <c r="M403" s="1240"/>
      <c r="N403" s="1243"/>
      <c r="O403" s="1237"/>
      <c r="P403" s="1237"/>
      <c r="Q403" s="1237"/>
      <c r="R403" s="1237"/>
      <c r="S403" s="1240"/>
      <c r="T403" s="1243"/>
      <c r="U403" s="1237"/>
      <c r="V403" s="1237"/>
      <c r="W403" s="1237"/>
      <c r="X403" s="1237"/>
      <c r="Y403" s="1240"/>
      <c r="Z403" s="1243"/>
      <c r="AA403" s="1237"/>
      <c r="AB403" s="1237"/>
      <c r="AC403" s="1237"/>
      <c r="AD403" s="1237"/>
      <c r="AE403" s="1240"/>
      <c r="AF403" s="1243"/>
      <c r="AG403" s="1237"/>
      <c r="AH403" s="1274"/>
      <c r="AI403" s="298">
        <v>6.4550000000000001</v>
      </c>
      <c r="AJ403" s="547" t="s">
        <v>15</v>
      </c>
      <c r="AK403" s="1276"/>
      <c r="AL403" s="1243"/>
      <c r="AM403" s="1237"/>
      <c r="AN403" s="1237"/>
      <c r="AO403" s="1237"/>
      <c r="AP403" s="1237"/>
      <c r="AQ403" s="1240"/>
      <c r="AR403" s="1246"/>
    </row>
    <row r="404" spans="1:44" ht="31.5" x14ac:dyDescent="0.2">
      <c r="A404" s="1256"/>
      <c r="B404" s="1259"/>
      <c r="C404" s="1379"/>
      <c r="D404" s="1271"/>
      <c r="E404" s="1259"/>
      <c r="F404" s="1439"/>
      <c r="G404" s="1279"/>
      <c r="H404" s="1256"/>
      <c r="I404" s="1274"/>
      <c r="J404" s="1237"/>
      <c r="K404" s="1237"/>
      <c r="L404" s="1237"/>
      <c r="M404" s="1240"/>
      <c r="N404" s="1243"/>
      <c r="O404" s="1237"/>
      <c r="P404" s="1237"/>
      <c r="Q404" s="1237"/>
      <c r="R404" s="1237"/>
      <c r="S404" s="1240"/>
      <c r="T404" s="1243"/>
      <c r="U404" s="1237"/>
      <c r="V404" s="1237"/>
      <c r="W404" s="1237"/>
      <c r="X404" s="1237"/>
      <c r="Y404" s="1240"/>
      <c r="Z404" s="1243"/>
      <c r="AA404" s="1237"/>
      <c r="AB404" s="1237"/>
      <c r="AC404" s="1237"/>
      <c r="AD404" s="1237"/>
      <c r="AE404" s="1240"/>
      <c r="AF404" s="1243"/>
      <c r="AG404" s="1237"/>
      <c r="AH404" s="547" t="s">
        <v>32</v>
      </c>
      <c r="AI404" s="298">
        <v>65</v>
      </c>
      <c r="AJ404" s="547" t="s">
        <v>31</v>
      </c>
      <c r="AK404" s="551">
        <v>748.69859999999994</v>
      </c>
      <c r="AL404" s="1243"/>
      <c r="AM404" s="1237"/>
      <c r="AN404" s="1237"/>
      <c r="AO404" s="1237"/>
      <c r="AP404" s="1237"/>
      <c r="AQ404" s="1240"/>
      <c r="AR404" s="1246"/>
    </row>
    <row r="405" spans="1:44" ht="31.5" x14ac:dyDescent="0.2">
      <c r="A405" s="1256"/>
      <c r="B405" s="1259"/>
      <c r="C405" s="1379"/>
      <c r="D405" s="1271"/>
      <c r="E405" s="1259"/>
      <c r="F405" s="1439"/>
      <c r="G405" s="1279"/>
      <c r="H405" s="1256"/>
      <c r="I405" s="1274"/>
      <c r="J405" s="1237"/>
      <c r="K405" s="1237"/>
      <c r="L405" s="1237"/>
      <c r="M405" s="1240"/>
      <c r="N405" s="1243"/>
      <c r="O405" s="1237"/>
      <c r="P405" s="1237"/>
      <c r="Q405" s="1237"/>
      <c r="R405" s="1237"/>
      <c r="S405" s="1240"/>
      <c r="T405" s="1243"/>
      <c r="U405" s="1237"/>
      <c r="V405" s="1237"/>
      <c r="W405" s="1237"/>
      <c r="X405" s="1237"/>
      <c r="Y405" s="1240"/>
      <c r="Z405" s="1243"/>
      <c r="AA405" s="1237"/>
      <c r="AB405" s="1237"/>
      <c r="AC405" s="1237"/>
      <c r="AD405" s="1237"/>
      <c r="AE405" s="1240"/>
      <c r="AF405" s="1243"/>
      <c r="AG405" s="1237"/>
      <c r="AH405" s="547" t="s">
        <v>344</v>
      </c>
      <c r="AI405" s="298">
        <v>458</v>
      </c>
      <c r="AJ405" s="298" t="s">
        <v>34</v>
      </c>
      <c r="AK405" s="551">
        <v>2519</v>
      </c>
      <c r="AL405" s="1243"/>
      <c r="AM405" s="1237"/>
      <c r="AN405" s="1237"/>
      <c r="AO405" s="1237"/>
      <c r="AP405" s="1237"/>
      <c r="AQ405" s="1240"/>
      <c r="AR405" s="1246"/>
    </row>
    <row r="406" spans="1:44" ht="15.75" x14ac:dyDescent="0.2">
      <c r="A406" s="1256"/>
      <c r="B406" s="1259"/>
      <c r="C406" s="1379"/>
      <c r="D406" s="1271"/>
      <c r="E406" s="1259"/>
      <c r="F406" s="1439"/>
      <c r="G406" s="1279"/>
      <c r="H406" s="1256"/>
      <c r="I406" s="1274"/>
      <c r="J406" s="1237"/>
      <c r="K406" s="1237"/>
      <c r="L406" s="1237"/>
      <c r="M406" s="1240"/>
      <c r="N406" s="1243"/>
      <c r="O406" s="1237"/>
      <c r="P406" s="1237"/>
      <c r="Q406" s="1237"/>
      <c r="R406" s="1237"/>
      <c r="S406" s="1240"/>
      <c r="T406" s="1243"/>
      <c r="U406" s="1237"/>
      <c r="V406" s="1237"/>
      <c r="W406" s="1237"/>
      <c r="X406" s="1237"/>
      <c r="Y406" s="1240"/>
      <c r="Z406" s="1243"/>
      <c r="AA406" s="1237"/>
      <c r="AB406" s="1237"/>
      <c r="AC406" s="1237"/>
      <c r="AD406" s="1237"/>
      <c r="AE406" s="1240"/>
      <c r="AF406" s="1243"/>
      <c r="AG406" s="1237"/>
      <c r="AH406" s="547" t="s">
        <v>35</v>
      </c>
      <c r="AI406" s="298">
        <v>4275</v>
      </c>
      <c r="AJ406" s="547" t="s">
        <v>25</v>
      </c>
      <c r="AK406" s="551">
        <v>21375</v>
      </c>
      <c r="AL406" s="1243"/>
      <c r="AM406" s="1237"/>
      <c r="AN406" s="1237"/>
      <c r="AO406" s="1237"/>
      <c r="AP406" s="1237"/>
      <c r="AQ406" s="1240"/>
      <c r="AR406" s="1246"/>
    </row>
    <row r="407" spans="1:44" ht="32.25" thickBot="1" x14ac:dyDescent="0.25">
      <c r="A407" s="1421"/>
      <c r="B407" s="1386"/>
      <c r="C407" s="1388"/>
      <c r="D407" s="1437"/>
      <c r="E407" s="1386"/>
      <c r="F407" s="1440"/>
      <c r="G407" s="1420"/>
      <c r="H407" s="1421"/>
      <c r="I407" s="1441"/>
      <c r="J407" s="1237"/>
      <c r="K407" s="1237"/>
      <c r="L407" s="1237"/>
      <c r="M407" s="1240"/>
      <c r="N407" s="1243"/>
      <c r="O407" s="1237"/>
      <c r="P407" s="1237"/>
      <c r="Q407" s="1237"/>
      <c r="R407" s="1237"/>
      <c r="S407" s="1240"/>
      <c r="T407" s="1243"/>
      <c r="U407" s="1237"/>
      <c r="V407" s="1237"/>
      <c r="W407" s="1237"/>
      <c r="X407" s="1237"/>
      <c r="Y407" s="1240"/>
      <c r="Z407" s="1243"/>
      <c r="AA407" s="1237"/>
      <c r="AB407" s="1237"/>
      <c r="AC407" s="1237"/>
      <c r="AD407" s="1237"/>
      <c r="AE407" s="1240"/>
      <c r="AF407" s="1243"/>
      <c r="AG407" s="1237"/>
      <c r="AH407" s="550" t="s">
        <v>36</v>
      </c>
      <c r="AI407" s="296">
        <v>1560</v>
      </c>
      <c r="AJ407" s="296" t="s">
        <v>34</v>
      </c>
      <c r="AK407" s="304">
        <v>6046.6848</v>
      </c>
      <c r="AL407" s="1243"/>
      <c r="AM407" s="1237"/>
      <c r="AN407" s="1237"/>
      <c r="AO407" s="1237"/>
      <c r="AP407" s="1237"/>
      <c r="AQ407" s="1240"/>
      <c r="AR407" s="1246"/>
    </row>
    <row r="408" spans="1:44" ht="15.75" x14ac:dyDescent="0.2">
      <c r="A408" s="1445">
        <v>14</v>
      </c>
      <c r="B408" s="1258" t="s">
        <v>447</v>
      </c>
      <c r="C408" s="1387" t="s">
        <v>448</v>
      </c>
      <c r="D408" s="1270">
        <v>0.7</v>
      </c>
      <c r="E408" s="1258">
        <v>9800</v>
      </c>
      <c r="F408" s="1270">
        <v>0.7</v>
      </c>
      <c r="G408" s="1264">
        <v>9800</v>
      </c>
      <c r="H408" s="1446"/>
      <c r="I408" s="1273"/>
      <c r="J408" s="1236"/>
      <c r="K408" s="1236"/>
      <c r="L408" s="1236"/>
      <c r="M408" s="1239"/>
      <c r="N408" s="1242"/>
      <c r="O408" s="1236"/>
      <c r="P408" s="1236"/>
      <c r="Q408" s="1236"/>
      <c r="R408" s="1236"/>
      <c r="S408" s="1239"/>
      <c r="T408" s="1242"/>
      <c r="U408" s="1236"/>
      <c r="V408" s="1236"/>
      <c r="W408" s="1236"/>
      <c r="X408" s="1236"/>
      <c r="Y408" s="1239"/>
      <c r="Z408" s="1242"/>
      <c r="AA408" s="1236"/>
      <c r="AB408" s="1236"/>
      <c r="AC408" s="1236"/>
      <c r="AD408" s="1236"/>
      <c r="AE408" s="1239"/>
      <c r="AF408" s="1242" t="s">
        <v>85</v>
      </c>
      <c r="AG408" s="1236" t="s">
        <v>404</v>
      </c>
      <c r="AH408" s="1273" t="s">
        <v>24</v>
      </c>
      <c r="AI408" s="297">
        <v>0.7</v>
      </c>
      <c r="AJ408" s="548" t="s">
        <v>15</v>
      </c>
      <c r="AK408" s="1277">
        <v>49000</v>
      </c>
      <c r="AL408" s="1242"/>
      <c r="AM408" s="1236"/>
      <c r="AN408" s="1236"/>
      <c r="AO408" s="1236"/>
      <c r="AP408" s="1236"/>
      <c r="AQ408" s="1239"/>
      <c r="AR408" s="1252"/>
    </row>
    <row r="409" spans="1:44" ht="15.75" x14ac:dyDescent="0.2">
      <c r="A409" s="1375"/>
      <c r="B409" s="1259"/>
      <c r="C409" s="1379"/>
      <c r="D409" s="1271"/>
      <c r="E409" s="1259"/>
      <c r="F409" s="1271"/>
      <c r="G409" s="1265"/>
      <c r="H409" s="1384"/>
      <c r="I409" s="1274"/>
      <c r="J409" s="1237"/>
      <c r="K409" s="1237"/>
      <c r="L409" s="1237"/>
      <c r="M409" s="1240"/>
      <c r="N409" s="1243"/>
      <c r="O409" s="1237"/>
      <c r="P409" s="1237"/>
      <c r="Q409" s="1237"/>
      <c r="R409" s="1237"/>
      <c r="S409" s="1240"/>
      <c r="T409" s="1243"/>
      <c r="U409" s="1237"/>
      <c r="V409" s="1237"/>
      <c r="W409" s="1237"/>
      <c r="X409" s="1237"/>
      <c r="Y409" s="1240"/>
      <c r="Z409" s="1243"/>
      <c r="AA409" s="1237"/>
      <c r="AB409" s="1237"/>
      <c r="AC409" s="1237"/>
      <c r="AD409" s="1237"/>
      <c r="AE409" s="1240"/>
      <c r="AF409" s="1243"/>
      <c r="AG409" s="1237"/>
      <c r="AH409" s="1274"/>
      <c r="AI409" s="298">
        <v>9800</v>
      </c>
      <c r="AJ409" s="547" t="s">
        <v>25</v>
      </c>
      <c r="AK409" s="1276"/>
      <c r="AL409" s="1243"/>
      <c r="AM409" s="1237"/>
      <c r="AN409" s="1237"/>
      <c r="AO409" s="1237"/>
      <c r="AP409" s="1237"/>
      <c r="AQ409" s="1240"/>
      <c r="AR409" s="1253"/>
    </row>
    <row r="410" spans="1:44" ht="15.75" x14ac:dyDescent="0.2">
      <c r="A410" s="1375"/>
      <c r="B410" s="1259"/>
      <c r="C410" s="1379"/>
      <c r="D410" s="1271"/>
      <c r="E410" s="1259"/>
      <c r="F410" s="1271"/>
      <c r="G410" s="1265"/>
      <c r="H410" s="1384"/>
      <c r="I410" s="1274"/>
      <c r="J410" s="1237"/>
      <c r="K410" s="1237"/>
      <c r="L410" s="1237"/>
      <c r="M410" s="1240"/>
      <c r="N410" s="1243"/>
      <c r="O410" s="1237"/>
      <c r="P410" s="1237"/>
      <c r="Q410" s="1237"/>
      <c r="R410" s="1237"/>
      <c r="S410" s="1240"/>
      <c r="T410" s="1243"/>
      <c r="U410" s="1237"/>
      <c r="V410" s="1237"/>
      <c r="W410" s="1237"/>
      <c r="X410" s="1237"/>
      <c r="Y410" s="1240"/>
      <c r="Z410" s="1243"/>
      <c r="AA410" s="1237"/>
      <c r="AB410" s="1237"/>
      <c r="AC410" s="1237"/>
      <c r="AD410" s="1237"/>
      <c r="AE410" s="1240"/>
      <c r="AF410" s="1243"/>
      <c r="AG410" s="1237"/>
      <c r="AH410" s="1274" t="s">
        <v>29</v>
      </c>
      <c r="AI410" s="298">
        <v>3.72</v>
      </c>
      <c r="AJ410" s="547" t="s">
        <v>15</v>
      </c>
      <c r="AK410" s="1276">
        <v>2445.332864</v>
      </c>
      <c r="AL410" s="1243"/>
      <c r="AM410" s="1237"/>
      <c r="AN410" s="1237"/>
      <c r="AO410" s="1237"/>
      <c r="AP410" s="1237"/>
      <c r="AQ410" s="1240"/>
      <c r="AR410" s="1253"/>
    </row>
    <row r="411" spans="1:44" ht="15.75" x14ac:dyDescent="0.2">
      <c r="A411" s="1375"/>
      <c r="B411" s="1259"/>
      <c r="C411" s="1379"/>
      <c r="D411" s="1271"/>
      <c r="E411" s="1259"/>
      <c r="F411" s="1271"/>
      <c r="G411" s="1265"/>
      <c r="H411" s="1384"/>
      <c r="I411" s="1274"/>
      <c r="J411" s="1237"/>
      <c r="K411" s="1237"/>
      <c r="L411" s="1237"/>
      <c r="M411" s="1240"/>
      <c r="N411" s="1243"/>
      <c r="O411" s="1237"/>
      <c r="P411" s="1237"/>
      <c r="Q411" s="1237"/>
      <c r="R411" s="1237"/>
      <c r="S411" s="1240"/>
      <c r="T411" s="1243"/>
      <c r="U411" s="1237"/>
      <c r="V411" s="1237"/>
      <c r="W411" s="1237"/>
      <c r="X411" s="1237"/>
      <c r="Y411" s="1240"/>
      <c r="Z411" s="1243"/>
      <c r="AA411" s="1237"/>
      <c r="AB411" s="1237"/>
      <c r="AC411" s="1237"/>
      <c r="AD411" s="1237"/>
      <c r="AE411" s="1240"/>
      <c r="AF411" s="1243"/>
      <c r="AG411" s="1237"/>
      <c r="AH411" s="1274"/>
      <c r="AI411" s="298">
        <v>478.1</v>
      </c>
      <c r="AJ411" s="547" t="s">
        <v>25</v>
      </c>
      <c r="AK411" s="1276"/>
      <c r="AL411" s="1243"/>
      <c r="AM411" s="1237"/>
      <c r="AN411" s="1237"/>
      <c r="AO411" s="1237"/>
      <c r="AP411" s="1237"/>
      <c r="AQ411" s="1240"/>
      <c r="AR411" s="1253"/>
    </row>
    <row r="412" spans="1:44" ht="47.25" x14ac:dyDescent="0.25">
      <c r="A412" s="1375"/>
      <c r="B412" s="1259"/>
      <c r="C412" s="1379"/>
      <c r="D412" s="1271"/>
      <c r="E412" s="1259"/>
      <c r="F412" s="1271"/>
      <c r="G412" s="1265"/>
      <c r="H412" s="1384"/>
      <c r="I412" s="1274"/>
      <c r="J412" s="1237"/>
      <c r="K412" s="1237"/>
      <c r="L412" s="1237"/>
      <c r="M412" s="1240"/>
      <c r="N412" s="1243"/>
      <c r="O412" s="1237"/>
      <c r="P412" s="1237"/>
      <c r="Q412" s="1237"/>
      <c r="R412" s="1237"/>
      <c r="S412" s="1240"/>
      <c r="T412" s="1243"/>
      <c r="U412" s="1237"/>
      <c r="V412" s="1237"/>
      <c r="W412" s="1237"/>
      <c r="X412" s="1237"/>
      <c r="Y412" s="1240"/>
      <c r="Z412" s="1243"/>
      <c r="AA412" s="1237"/>
      <c r="AB412" s="1237"/>
      <c r="AC412" s="1237"/>
      <c r="AD412" s="1237"/>
      <c r="AE412" s="1240"/>
      <c r="AF412" s="1243"/>
      <c r="AG412" s="1237"/>
      <c r="AH412" s="352" t="s">
        <v>30</v>
      </c>
      <c r="AI412" s="298">
        <v>3</v>
      </c>
      <c r="AJ412" s="547" t="s">
        <v>31</v>
      </c>
      <c r="AK412" s="551">
        <v>15000</v>
      </c>
      <c r="AL412" s="1243"/>
      <c r="AM412" s="1237"/>
      <c r="AN412" s="1237"/>
      <c r="AO412" s="1237"/>
      <c r="AP412" s="1237"/>
      <c r="AQ412" s="1240"/>
      <c r="AR412" s="1253"/>
    </row>
    <row r="413" spans="1:44" ht="31.5" x14ac:dyDescent="0.2">
      <c r="A413" s="1375"/>
      <c r="B413" s="1259"/>
      <c r="C413" s="1379"/>
      <c r="D413" s="1271"/>
      <c r="E413" s="1259"/>
      <c r="F413" s="1271"/>
      <c r="G413" s="1265"/>
      <c r="H413" s="1384"/>
      <c r="I413" s="1274"/>
      <c r="J413" s="1237"/>
      <c r="K413" s="1237"/>
      <c r="L413" s="1237"/>
      <c r="M413" s="1240"/>
      <c r="N413" s="1243"/>
      <c r="O413" s="1237"/>
      <c r="P413" s="1237"/>
      <c r="Q413" s="1237"/>
      <c r="R413" s="1237"/>
      <c r="S413" s="1240"/>
      <c r="T413" s="1243"/>
      <c r="U413" s="1237"/>
      <c r="V413" s="1237"/>
      <c r="W413" s="1237"/>
      <c r="X413" s="1237"/>
      <c r="Y413" s="1240"/>
      <c r="Z413" s="1243"/>
      <c r="AA413" s="1237"/>
      <c r="AB413" s="1237"/>
      <c r="AC413" s="1237"/>
      <c r="AD413" s="1237"/>
      <c r="AE413" s="1240"/>
      <c r="AF413" s="1243"/>
      <c r="AG413" s="1237"/>
      <c r="AH413" s="547" t="s">
        <v>32</v>
      </c>
      <c r="AI413" s="298">
        <v>75</v>
      </c>
      <c r="AJ413" s="547" t="s">
        <v>31</v>
      </c>
      <c r="AK413" s="551">
        <v>863.88300000000004</v>
      </c>
      <c r="AL413" s="1243"/>
      <c r="AM413" s="1237"/>
      <c r="AN413" s="1237"/>
      <c r="AO413" s="1237"/>
      <c r="AP413" s="1237"/>
      <c r="AQ413" s="1240"/>
      <c r="AR413" s="1253"/>
    </row>
    <row r="414" spans="1:44" ht="31.5" x14ac:dyDescent="0.2">
      <c r="A414" s="1375"/>
      <c r="B414" s="1259"/>
      <c r="C414" s="1379"/>
      <c r="D414" s="1271"/>
      <c r="E414" s="1259"/>
      <c r="F414" s="1271"/>
      <c r="G414" s="1265"/>
      <c r="H414" s="1384"/>
      <c r="I414" s="1274"/>
      <c r="J414" s="1237"/>
      <c r="K414" s="1237"/>
      <c r="L414" s="1237"/>
      <c r="M414" s="1240"/>
      <c r="N414" s="1243"/>
      <c r="O414" s="1237"/>
      <c r="P414" s="1237"/>
      <c r="Q414" s="1237"/>
      <c r="R414" s="1237"/>
      <c r="S414" s="1240"/>
      <c r="T414" s="1243"/>
      <c r="U414" s="1237"/>
      <c r="V414" s="1237"/>
      <c r="W414" s="1237"/>
      <c r="X414" s="1237"/>
      <c r="Y414" s="1240"/>
      <c r="Z414" s="1243"/>
      <c r="AA414" s="1237"/>
      <c r="AB414" s="1237"/>
      <c r="AC414" s="1237"/>
      <c r="AD414" s="1237"/>
      <c r="AE414" s="1240"/>
      <c r="AF414" s="1243"/>
      <c r="AG414" s="1237"/>
      <c r="AH414" s="547" t="s">
        <v>344</v>
      </c>
      <c r="AI414" s="298">
        <v>301</v>
      </c>
      <c r="AJ414" s="547" t="s">
        <v>34</v>
      </c>
      <c r="AK414" s="551">
        <v>1655.5</v>
      </c>
      <c r="AL414" s="1243"/>
      <c r="AM414" s="1237"/>
      <c r="AN414" s="1237"/>
      <c r="AO414" s="1237"/>
      <c r="AP414" s="1237"/>
      <c r="AQ414" s="1240"/>
      <c r="AR414" s="1253"/>
    </row>
    <row r="415" spans="1:44" ht="15.75" x14ac:dyDescent="0.2">
      <c r="A415" s="1375"/>
      <c r="B415" s="1259"/>
      <c r="C415" s="1379"/>
      <c r="D415" s="1271"/>
      <c r="E415" s="1259"/>
      <c r="F415" s="1271"/>
      <c r="G415" s="1265"/>
      <c r="H415" s="1384"/>
      <c r="I415" s="1274"/>
      <c r="J415" s="1237"/>
      <c r="K415" s="1237"/>
      <c r="L415" s="1237"/>
      <c r="M415" s="1240"/>
      <c r="N415" s="1243"/>
      <c r="O415" s="1237"/>
      <c r="P415" s="1237"/>
      <c r="Q415" s="1237"/>
      <c r="R415" s="1237"/>
      <c r="S415" s="1240"/>
      <c r="T415" s="1243"/>
      <c r="U415" s="1237"/>
      <c r="V415" s="1237"/>
      <c r="W415" s="1237"/>
      <c r="X415" s="1237"/>
      <c r="Y415" s="1240"/>
      <c r="Z415" s="1243"/>
      <c r="AA415" s="1237"/>
      <c r="AB415" s="1237"/>
      <c r="AC415" s="1237"/>
      <c r="AD415" s="1237"/>
      <c r="AE415" s="1240"/>
      <c r="AF415" s="1243"/>
      <c r="AG415" s="1237"/>
      <c r="AH415" s="547" t="s">
        <v>35</v>
      </c>
      <c r="AI415" s="298">
        <v>7504</v>
      </c>
      <c r="AJ415" s="547" t="s">
        <v>25</v>
      </c>
      <c r="AK415" s="551">
        <v>37520</v>
      </c>
      <c r="AL415" s="1243"/>
      <c r="AM415" s="1237"/>
      <c r="AN415" s="1237"/>
      <c r="AO415" s="1237"/>
      <c r="AP415" s="1237"/>
      <c r="AQ415" s="1240"/>
      <c r="AR415" s="1253"/>
    </row>
    <row r="416" spans="1:44" ht="32.25" thickBot="1" x14ac:dyDescent="0.25">
      <c r="A416" s="1376"/>
      <c r="B416" s="1260"/>
      <c r="C416" s="1380"/>
      <c r="D416" s="1272"/>
      <c r="E416" s="1260"/>
      <c r="F416" s="1272"/>
      <c r="G416" s="1266"/>
      <c r="H416" s="1385"/>
      <c r="I416" s="1275"/>
      <c r="J416" s="1238"/>
      <c r="K416" s="1238"/>
      <c r="L416" s="1238"/>
      <c r="M416" s="1241"/>
      <c r="N416" s="1244"/>
      <c r="O416" s="1238"/>
      <c r="P416" s="1238"/>
      <c r="Q416" s="1238"/>
      <c r="R416" s="1238"/>
      <c r="S416" s="1241"/>
      <c r="T416" s="1244"/>
      <c r="U416" s="1238"/>
      <c r="V416" s="1238"/>
      <c r="W416" s="1238"/>
      <c r="X416" s="1238"/>
      <c r="Y416" s="1241"/>
      <c r="Z416" s="1244"/>
      <c r="AA416" s="1238"/>
      <c r="AB416" s="1238"/>
      <c r="AC416" s="1238"/>
      <c r="AD416" s="1238"/>
      <c r="AE416" s="1241"/>
      <c r="AF416" s="1244"/>
      <c r="AG416" s="1238"/>
      <c r="AH416" s="549" t="s">
        <v>36</v>
      </c>
      <c r="AI416" s="301">
        <v>2112</v>
      </c>
      <c r="AJ416" s="549" t="s">
        <v>34</v>
      </c>
      <c r="AK416" s="302">
        <v>8186.2809600000001</v>
      </c>
      <c r="AL416" s="1244"/>
      <c r="AM416" s="1238"/>
      <c r="AN416" s="1238"/>
      <c r="AO416" s="1238"/>
      <c r="AP416" s="1238"/>
      <c r="AQ416" s="1241"/>
      <c r="AR416" s="1254"/>
    </row>
    <row r="417" spans="1:44" ht="15.75" x14ac:dyDescent="0.2">
      <c r="A417" s="1255">
        <v>15</v>
      </c>
      <c r="B417" s="1258" t="s">
        <v>413</v>
      </c>
      <c r="C417" s="1387" t="s">
        <v>414</v>
      </c>
      <c r="D417" s="1270">
        <v>0.82499999999999996</v>
      </c>
      <c r="E417" s="1258">
        <v>13710</v>
      </c>
      <c r="F417" s="1270">
        <v>0.82499999999999996</v>
      </c>
      <c r="G417" s="1264">
        <v>13710</v>
      </c>
      <c r="H417" s="1446"/>
      <c r="I417" s="1273"/>
      <c r="J417" s="1236"/>
      <c r="K417" s="1236"/>
      <c r="L417" s="1236"/>
      <c r="M417" s="1239"/>
      <c r="N417" s="1242"/>
      <c r="O417" s="1236"/>
      <c r="P417" s="1236"/>
      <c r="Q417" s="1236"/>
      <c r="R417" s="1236"/>
      <c r="S417" s="1239"/>
      <c r="T417" s="1242"/>
      <c r="U417" s="1236"/>
      <c r="V417" s="1236"/>
      <c r="W417" s="1236"/>
      <c r="X417" s="1236"/>
      <c r="Y417" s="1239"/>
      <c r="Z417" s="1245"/>
      <c r="AA417" s="1236"/>
      <c r="AB417" s="1236"/>
      <c r="AC417" s="1236"/>
      <c r="AD417" s="1236"/>
      <c r="AE417" s="1239"/>
      <c r="AF417" s="1245"/>
      <c r="AG417" s="1236"/>
      <c r="AH417" s="1236"/>
      <c r="AI417" s="1236"/>
      <c r="AJ417" s="1236"/>
      <c r="AK417" s="1239"/>
      <c r="AL417" s="1245" t="s">
        <v>85</v>
      </c>
      <c r="AM417" s="1236" t="s">
        <v>415</v>
      </c>
      <c r="AN417" s="1273" t="s">
        <v>24</v>
      </c>
      <c r="AO417" s="300">
        <v>0.82499999999999996</v>
      </c>
      <c r="AP417" s="548" t="s">
        <v>15</v>
      </c>
      <c r="AQ417" s="1277">
        <v>51911.632999999994</v>
      </c>
      <c r="AR417" s="1252"/>
    </row>
    <row r="418" spans="1:44" ht="15.75" x14ac:dyDescent="0.2">
      <c r="A418" s="1256"/>
      <c r="B418" s="1259"/>
      <c r="C418" s="1379"/>
      <c r="D418" s="1271"/>
      <c r="E418" s="1259"/>
      <c r="F418" s="1271"/>
      <c r="G418" s="1265"/>
      <c r="H418" s="1384"/>
      <c r="I418" s="1274"/>
      <c r="J418" s="1237"/>
      <c r="K418" s="1237"/>
      <c r="L418" s="1237"/>
      <c r="M418" s="1240"/>
      <c r="N418" s="1243"/>
      <c r="O418" s="1237"/>
      <c r="P418" s="1237"/>
      <c r="Q418" s="1237"/>
      <c r="R418" s="1237"/>
      <c r="S418" s="1240"/>
      <c r="T418" s="1243"/>
      <c r="U418" s="1237"/>
      <c r="V418" s="1237"/>
      <c r="W418" s="1237"/>
      <c r="X418" s="1237"/>
      <c r="Y418" s="1240"/>
      <c r="Z418" s="1246"/>
      <c r="AA418" s="1237"/>
      <c r="AB418" s="1237"/>
      <c r="AC418" s="1237"/>
      <c r="AD418" s="1237"/>
      <c r="AE418" s="1240"/>
      <c r="AF418" s="1246"/>
      <c r="AG418" s="1237"/>
      <c r="AH418" s="1237"/>
      <c r="AI418" s="1237"/>
      <c r="AJ418" s="1237"/>
      <c r="AK418" s="1240"/>
      <c r="AL418" s="1246"/>
      <c r="AM418" s="1237"/>
      <c r="AN418" s="1274"/>
      <c r="AO418" s="298">
        <v>13710</v>
      </c>
      <c r="AP418" s="547" t="s">
        <v>25</v>
      </c>
      <c r="AQ418" s="1276"/>
      <c r="AR418" s="1253"/>
    </row>
    <row r="419" spans="1:44" ht="15.75" x14ac:dyDescent="0.2">
      <c r="A419" s="1256"/>
      <c r="B419" s="1259"/>
      <c r="C419" s="1379"/>
      <c r="D419" s="1271"/>
      <c r="E419" s="1259"/>
      <c r="F419" s="1271"/>
      <c r="G419" s="1265"/>
      <c r="H419" s="1384"/>
      <c r="I419" s="1274"/>
      <c r="J419" s="1237"/>
      <c r="K419" s="1237"/>
      <c r="L419" s="1237"/>
      <c r="M419" s="1240"/>
      <c r="N419" s="1243"/>
      <c r="O419" s="1237"/>
      <c r="P419" s="1237"/>
      <c r="Q419" s="1237"/>
      <c r="R419" s="1237"/>
      <c r="S419" s="1240"/>
      <c r="T419" s="1243"/>
      <c r="U419" s="1237"/>
      <c r="V419" s="1237"/>
      <c r="W419" s="1237"/>
      <c r="X419" s="1237"/>
      <c r="Y419" s="1240"/>
      <c r="Z419" s="1246"/>
      <c r="AA419" s="1237"/>
      <c r="AB419" s="1237"/>
      <c r="AC419" s="1237"/>
      <c r="AD419" s="1237"/>
      <c r="AE419" s="1240"/>
      <c r="AF419" s="1246"/>
      <c r="AG419" s="1237"/>
      <c r="AH419" s="1237"/>
      <c r="AI419" s="1237"/>
      <c r="AJ419" s="1237"/>
      <c r="AK419" s="1240"/>
      <c r="AL419" s="1246"/>
      <c r="AM419" s="1237"/>
      <c r="AN419" s="1274" t="s">
        <v>29</v>
      </c>
      <c r="AO419" s="299">
        <v>370.3</v>
      </c>
      <c r="AP419" s="547" t="s">
        <v>25</v>
      </c>
      <c r="AQ419" s="1276">
        <v>1895.3334400000001</v>
      </c>
      <c r="AR419" s="1253"/>
    </row>
    <row r="420" spans="1:44" ht="15.75" x14ac:dyDescent="0.2">
      <c r="A420" s="1256"/>
      <c r="B420" s="1259"/>
      <c r="C420" s="1379"/>
      <c r="D420" s="1271"/>
      <c r="E420" s="1259"/>
      <c r="F420" s="1271"/>
      <c r="G420" s="1265"/>
      <c r="H420" s="1384"/>
      <c r="I420" s="1274"/>
      <c r="J420" s="1237"/>
      <c r="K420" s="1237"/>
      <c r="L420" s="1237"/>
      <c r="M420" s="1240"/>
      <c r="N420" s="1243"/>
      <c r="O420" s="1237"/>
      <c r="P420" s="1237"/>
      <c r="Q420" s="1237"/>
      <c r="R420" s="1237"/>
      <c r="S420" s="1240"/>
      <c r="T420" s="1243"/>
      <c r="U420" s="1237"/>
      <c r="V420" s="1237"/>
      <c r="W420" s="1237"/>
      <c r="X420" s="1237"/>
      <c r="Y420" s="1240"/>
      <c r="Z420" s="1246"/>
      <c r="AA420" s="1237"/>
      <c r="AB420" s="1237"/>
      <c r="AC420" s="1237"/>
      <c r="AD420" s="1237"/>
      <c r="AE420" s="1240"/>
      <c r="AF420" s="1246"/>
      <c r="AG420" s="1237"/>
      <c r="AH420" s="1237"/>
      <c r="AI420" s="1237"/>
      <c r="AJ420" s="1237"/>
      <c r="AK420" s="1240"/>
      <c r="AL420" s="1246"/>
      <c r="AM420" s="1237"/>
      <c r="AN420" s="1274"/>
      <c r="AO420" s="298">
        <v>3.15</v>
      </c>
      <c r="AP420" s="547" t="s">
        <v>15</v>
      </c>
      <c r="AQ420" s="1276"/>
      <c r="AR420" s="1253"/>
    </row>
    <row r="421" spans="1:44" ht="31.5" x14ac:dyDescent="0.2">
      <c r="A421" s="1256"/>
      <c r="B421" s="1259"/>
      <c r="C421" s="1379"/>
      <c r="D421" s="1271"/>
      <c r="E421" s="1259"/>
      <c r="F421" s="1271"/>
      <c r="G421" s="1265"/>
      <c r="H421" s="1384"/>
      <c r="I421" s="1274"/>
      <c r="J421" s="1237"/>
      <c r="K421" s="1237"/>
      <c r="L421" s="1237"/>
      <c r="M421" s="1240"/>
      <c r="N421" s="1243"/>
      <c r="O421" s="1237"/>
      <c r="P421" s="1237"/>
      <c r="Q421" s="1237"/>
      <c r="R421" s="1237"/>
      <c r="S421" s="1240"/>
      <c r="T421" s="1243"/>
      <c r="U421" s="1237"/>
      <c r="V421" s="1237"/>
      <c r="W421" s="1237"/>
      <c r="X421" s="1237"/>
      <c r="Y421" s="1240"/>
      <c r="Z421" s="1246"/>
      <c r="AA421" s="1237"/>
      <c r="AB421" s="1237"/>
      <c r="AC421" s="1237"/>
      <c r="AD421" s="1237"/>
      <c r="AE421" s="1240"/>
      <c r="AF421" s="1246"/>
      <c r="AG421" s="1237"/>
      <c r="AH421" s="1237"/>
      <c r="AI421" s="1237"/>
      <c r="AJ421" s="1237"/>
      <c r="AK421" s="1240"/>
      <c r="AL421" s="1246"/>
      <c r="AM421" s="1237"/>
      <c r="AN421" s="547" t="s">
        <v>32</v>
      </c>
      <c r="AO421" s="298">
        <v>49</v>
      </c>
      <c r="AP421" s="547" t="s">
        <v>31</v>
      </c>
      <c r="AQ421" s="551">
        <v>564.40356000000008</v>
      </c>
      <c r="AR421" s="1253"/>
    </row>
    <row r="422" spans="1:44" ht="31.5" x14ac:dyDescent="0.2">
      <c r="A422" s="1256"/>
      <c r="B422" s="1259"/>
      <c r="C422" s="1379"/>
      <c r="D422" s="1271"/>
      <c r="E422" s="1259"/>
      <c r="F422" s="1271"/>
      <c r="G422" s="1265"/>
      <c r="H422" s="1384"/>
      <c r="I422" s="1274"/>
      <c r="J422" s="1237"/>
      <c r="K422" s="1237"/>
      <c r="L422" s="1237"/>
      <c r="M422" s="1240"/>
      <c r="N422" s="1243"/>
      <c r="O422" s="1237"/>
      <c r="P422" s="1237"/>
      <c r="Q422" s="1237"/>
      <c r="R422" s="1237"/>
      <c r="S422" s="1240"/>
      <c r="T422" s="1243"/>
      <c r="U422" s="1237"/>
      <c r="V422" s="1237"/>
      <c r="W422" s="1237"/>
      <c r="X422" s="1237"/>
      <c r="Y422" s="1240"/>
      <c r="Z422" s="1246"/>
      <c r="AA422" s="1237"/>
      <c r="AB422" s="1237"/>
      <c r="AC422" s="1237"/>
      <c r="AD422" s="1237"/>
      <c r="AE422" s="1240"/>
      <c r="AF422" s="1246"/>
      <c r="AG422" s="1237"/>
      <c r="AH422" s="1237"/>
      <c r="AI422" s="1237"/>
      <c r="AJ422" s="1237"/>
      <c r="AK422" s="1240"/>
      <c r="AL422" s="1246"/>
      <c r="AM422" s="1237"/>
      <c r="AN422" s="547" t="s">
        <v>344</v>
      </c>
      <c r="AO422" s="298">
        <v>0</v>
      </c>
      <c r="AP422" s="298" t="s">
        <v>34</v>
      </c>
      <c r="AQ422" s="551">
        <v>0</v>
      </c>
      <c r="AR422" s="1253"/>
    </row>
    <row r="423" spans="1:44" ht="15.75" x14ac:dyDescent="0.2">
      <c r="A423" s="1256"/>
      <c r="B423" s="1259"/>
      <c r="C423" s="1379"/>
      <c r="D423" s="1271"/>
      <c r="E423" s="1259"/>
      <c r="F423" s="1271"/>
      <c r="G423" s="1265"/>
      <c r="H423" s="1384"/>
      <c r="I423" s="1274"/>
      <c r="J423" s="1237"/>
      <c r="K423" s="1237"/>
      <c r="L423" s="1237"/>
      <c r="M423" s="1240"/>
      <c r="N423" s="1243"/>
      <c r="O423" s="1237"/>
      <c r="P423" s="1237"/>
      <c r="Q423" s="1237"/>
      <c r="R423" s="1237"/>
      <c r="S423" s="1240"/>
      <c r="T423" s="1243"/>
      <c r="U423" s="1237"/>
      <c r="V423" s="1237"/>
      <c r="W423" s="1237"/>
      <c r="X423" s="1237"/>
      <c r="Y423" s="1240"/>
      <c r="Z423" s="1246"/>
      <c r="AA423" s="1237"/>
      <c r="AB423" s="1237"/>
      <c r="AC423" s="1237"/>
      <c r="AD423" s="1237"/>
      <c r="AE423" s="1240"/>
      <c r="AF423" s="1246"/>
      <c r="AG423" s="1237"/>
      <c r="AH423" s="1237"/>
      <c r="AI423" s="1237"/>
      <c r="AJ423" s="1237"/>
      <c r="AK423" s="1240"/>
      <c r="AL423" s="1246"/>
      <c r="AM423" s="1237"/>
      <c r="AN423" s="547" t="s">
        <v>35</v>
      </c>
      <c r="AO423" s="298">
        <v>1576</v>
      </c>
      <c r="AP423" s="547" t="s">
        <v>25</v>
      </c>
      <c r="AQ423" s="551">
        <v>7880</v>
      </c>
      <c r="AR423" s="1253"/>
    </row>
    <row r="424" spans="1:44" ht="16.5" thickBot="1" x14ac:dyDescent="0.25">
      <c r="A424" s="1257"/>
      <c r="B424" s="1260"/>
      <c r="C424" s="1380"/>
      <c r="D424" s="1272"/>
      <c r="E424" s="1260"/>
      <c r="F424" s="1272"/>
      <c r="G424" s="1266"/>
      <c r="H424" s="1385"/>
      <c r="I424" s="1275"/>
      <c r="J424" s="1238"/>
      <c r="K424" s="1238"/>
      <c r="L424" s="1238"/>
      <c r="M424" s="1241"/>
      <c r="N424" s="1244"/>
      <c r="O424" s="1238"/>
      <c r="P424" s="1238"/>
      <c r="Q424" s="1238"/>
      <c r="R424" s="1238"/>
      <c r="S424" s="1241"/>
      <c r="T424" s="1244"/>
      <c r="U424" s="1238"/>
      <c r="V424" s="1238"/>
      <c r="W424" s="1238"/>
      <c r="X424" s="1238"/>
      <c r="Y424" s="1241"/>
      <c r="Z424" s="1247"/>
      <c r="AA424" s="1238"/>
      <c r="AB424" s="1238"/>
      <c r="AC424" s="1238"/>
      <c r="AD424" s="1238"/>
      <c r="AE424" s="1241"/>
      <c r="AF424" s="1247"/>
      <c r="AG424" s="1238"/>
      <c r="AH424" s="1238"/>
      <c r="AI424" s="1238"/>
      <c r="AJ424" s="1238"/>
      <c r="AK424" s="1241"/>
      <c r="AL424" s="1247"/>
      <c r="AM424" s="1238"/>
      <c r="AN424" s="549" t="s">
        <v>36</v>
      </c>
      <c r="AO424" s="301">
        <v>1625</v>
      </c>
      <c r="AP424" s="301" t="s">
        <v>34</v>
      </c>
      <c r="AQ424" s="302">
        <v>6298.63</v>
      </c>
      <c r="AR424" s="1254"/>
    </row>
    <row r="425" spans="1:44" ht="15.75" x14ac:dyDescent="0.2">
      <c r="A425" s="1255">
        <v>16</v>
      </c>
      <c r="B425" s="1451">
        <v>2247454</v>
      </c>
      <c r="C425" s="1387" t="s">
        <v>416</v>
      </c>
      <c r="D425" s="1270">
        <v>1.83</v>
      </c>
      <c r="E425" s="1258">
        <v>32250</v>
      </c>
      <c r="F425" s="1270">
        <v>1.83</v>
      </c>
      <c r="G425" s="1278">
        <v>32250</v>
      </c>
      <c r="H425" s="1255"/>
      <c r="I425" s="1273"/>
      <c r="J425" s="1236"/>
      <c r="K425" s="1236"/>
      <c r="L425" s="1236"/>
      <c r="M425" s="1239"/>
      <c r="N425" s="1242"/>
      <c r="O425" s="1236"/>
      <c r="P425" s="1236"/>
      <c r="Q425" s="1236"/>
      <c r="R425" s="1236"/>
      <c r="S425" s="1239"/>
      <c r="T425" s="1242"/>
      <c r="U425" s="1236"/>
      <c r="V425" s="1236"/>
      <c r="W425" s="1236"/>
      <c r="X425" s="1236"/>
      <c r="Y425" s="1239"/>
      <c r="Z425" s="1245"/>
      <c r="AA425" s="1236"/>
      <c r="AB425" s="1236"/>
      <c r="AC425" s="1236"/>
      <c r="AD425" s="1236"/>
      <c r="AE425" s="1239"/>
      <c r="AF425" s="1245"/>
      <c r="AG425" s="1236"/>
      <c r="AH425" s="1236"/>
      <c r="AI425" s="1236"/>
      <c r="AJ425" s="1236"/>
      <c r="AK425" s="1239"/>
      <c r="AL425" s="1245" t="s">
        <v>85</v>
      </c>
      <c r="AM425" s="1236" t="s">
        <v>417</v>
      </c>
      <c r="AN425" s="1273" t="s">
        <v>24</v>
      </c>
      <c r="AO425" s="300">
        <v>1.83</v>
      </c>
      <c r="AP425" s="548" t="s">
        <v>15</v>
      </c>
      <c r="AQ425" s="1277">
        <v>99333.996684800019</v>
      </c>
      <c r="AR425" s="1252"/>
    </row>
    <row r="426" spans="1:44" ht="15.75" x14ac:dyDescent="0.2">
      <c r="A426" s="1256"/>
      <c r="B426" s="1448"/>
      <c r="C426" s="1379"/>
      <c r="D426" s="1271"/>
      <c r="E426" s="1259"/>
      <c r="F426" s="1271"/>
      <c r="G426" s="1279"/>
      <c r="H426" s="1256"/>
      <c r="I426" s="1274"/>
      <c r="J426" s="1237"/>
      <c r="K426" s="1237"/>
      <c r="L426" s="1237"/>
      <c r="M426" s="1240"/>
      <c r="N426" s="1243"/>
      <c r="O426" s="1237"/>
      <c r="P426" s="1237"/>
      <c r="Q426" s="1237"/>
      <c r="R426" s="1237"/>
      <c r="S426" s="1240"/>
      <c r="T426" s="1243"/>
      <c r="U426" s="1237"/>
      <c r="V426" s="1237"/>
      <c r="W426" s="1237"/>
      <c r="X426" s="1237"/>
      <c r="Y426" s="1240"/>
      <c r="Z426" s="1246"/>
      <c r="AA426" s="1237"/>
      <c r="AB426" s="1237"/>
      <c r="AC426" s="1237"/>
      <c r="AD426" s="1237"/>
      <c r="AE426" s="1240"/>
      <c r="AF426" s="1246"/>
      <c r="AG426" s="1237"/>
      <c r="AH426" s="1237"/>
      <c r="AI426" s="1237"/>
      <c r="AJ426" s="1237"/>
      <c r="AK426" s="1240"/>
      <c r="AL426" s="1246"/>
      <c r="AM426" s="1237"/>
      <c r="AN426" s="1274"/>
      <c r="AO426" s="298">
        <v>32250</v>
      </c>
      <c r="AP426" s="547" t="s">
        <v>25</v>
      </c>
      <c r="AQ426" s="1276"/>
      <c r="AR426" s="1253"/>
    </row>
    <row r="427" spans="1:44" ht="15.75" x14ac:dyDescent="0.2">
      <c r="A427" s="1256"/>
      <c r="B427" s="1448"/>
      <c r="C427" s="1379"/>
      <c r="D427" s="1271"/>
      <c r="E427" s="1259"/>
      <c r="F427" s="1271"/>
      <c r="G427" s="1279"/>
      <c r="H427" s="1256"/>
      <c r="I427" s="1274"/>
      <c r="J427" s="1237"/>
      <c r="K427" s="1237"/>
      <c r="L427" s="1237"/>
      <c r="M427" s="1240"/>
      <c r="N427" s="1243"/>
      <c r="O427" s="1237"/>
      <c r="P427" s="1237"/>
      <c r="Q427" s="1237"/>
      <c r="R427" s="1237"/>
      <c r="S427" s="1240"/>
      <c r="T427" s="1243"/>
      <c r="U427" s="1237"/>
      <c r="V427" s="1237"/>
      <c r="W427" s="1237"/>
      <c r="X427" s="1237"/>
      <c r="Y427" s="1240"/>
      <c r="Z427" s="1246"/>
      <c r="AA427" s="1237"/>
      <c r="AB427" s="1237"/>
      <c r="AC427" s="1237"/>
      <c r="AD427" s="1237"/>
      <c r="AE427" s="1240"/>
      <c r="AF427" s="1246"/>
      <c r="AG427" s="1237"/>
      <c r="AH427" s="1237"/>
      <c r="AI427" s="1237"/>
      <c r="AJ427" s="1237"/>
      <c r="AK427" s="1240"/>
      <c r="AL427" s="1246"/>
      <c r="AM427" s="1237"/>
      <c r="AN427" s="1274" t="s">
        <v>29</v>
      </c>
      <c r="AO427" s="299">
        <v>121.33</v>
      </c>
      <c r="AP427" s="547" t="s">
        <v>25</v>
      </c>
      <c r="AQ427" s="1276">
        <v>626.66539520000003</v>
      </c>
      <c r="AR427" s="1253"/>
    </row>
    <row r="428" spans="1:44" ht="15.75" x14ac:dyDescent="0.2">
      <c r="A428" s="1256"/>
      <c r="B428" s="1448"/>
      <c r="C428" s="1379"/>
      <c r="D428" s="1271"/>
      <c r="E428" s="1259"/>
      <c r="F428" s="1271"/>
      <c r="G428" s="1279"/>
      <c r="H428" s="1256"/>
      <c r="I428" s="1274"/>
      <c r="J428" s="1237"/>
      <c r="K428" s="1237"/>
      <c r="L428" s="1237"/>
      <c r="M428" s="1240"/>
      <c r="N428" s="1243"/>
      <c r="O428" s="1237"/>
      <c r="P428" s="1237"/>
      <c r="Q428" s="1237"/>
      <c r="R428" s="1237"/>
      <c r="S428" s="1240"/>
      <c r="T428" s="1243"/>
      <c r="U428" s="1237"/>
      <c r="V428" s="1237"/>
      <c r="W428" s="1237"/>
      <c r="X428" s="1237"/>
      <c r="Y428" s="1240"/>
      <c r="Z428" s="1246"/>
      <c r="AA428" s="1237"/>
      <c r="AB428" s="1237"/>
      <c r="AC428" s="1237"/>
      <c r="AD428" s="1237"/>
      <c r="AE428" s="1240"/>
      <c r="AF428" s="1246"/>
      <c r="AG428" s="1237"/>
      <c r="AH428" s="1237"/>
      <c r="AI428" s="1237"/>
      <c r="AJ428" s="1237"/>
      <c r="AK428" s="1240"/>
      <c r="AL428" s="1246"/>
      <c r="AM428" s="1237"/>
      <c r="AN428" s="1274"/>
      <c r="AO428" s="298">
        <v>2.1459999999999999</v>
      </c>
      <c r="AP428" s="547" t="s">
        <v>15</v>
      </c>
      <c r="AQ428" s="1276"/>
      <c r="AR428" s="1253"/>
    </row>
    <row r="429" spans="1:44" ht="31.5" x14ac:dyDescent="0.2">
      <c r="A429" s="1256"/>
      <c r="B429" s="1448"/>
      <c r="C429" s="1379"/>
      <c r="D429" s="1271"/>
      <c r="E429" s="1259"/>
      <c r="F429" s="1271"/>
      <c r="G429" s="1279"/>
      <c r="H429" s="1256"/>
      <c r="I429" s="1274"/>
      <c r="J429" s="1237"/>
      <c r="K429" s="1237"/>
      <c r="L429" s="1237"/>
      <c r="M429" s="1240"/>
      <c r="N429" s="1243"/>
      <c r="O429" s="1237"/>
      <c r="P429" s="1237"/>
      <c r="Q429" s="1237"/>
      <c r="R429" s="1237"/>
      <c r="S429" s="1240"/>
      <c r="T429" s="1243"/>
      <c r="U429" s="1237"/>
      <c r="V429" s="1237"/>
      <c r="W429" s="1237"/>
      <c r="X429" s="1237"/>
      <c r="Y429" s="1240"/>
      <c r="Z429" s="1246"/>
      <c r="AA429" s="1237"/>
      <c r="AB429" s="1237"/>
      <c r="AC429" s="1237"/>
      <c r="AD429" s="1237"/>
      <c r="AE429" s="1240"/>
      <c r="AF429" s="1246"/>
      <c r="AG429" s="1237"/>
      <c r="AH429" s="1237"/>
      <c r="AI429" s="1237"/>
      <c r="AJ429" s="1237"/>
      <c r="AK429" s="1240"/>
      <c r="AL429" s="1246"/>
      <c r="AM429" s="1237"/>
      <c r="AN429" s="547" t="s">
        <v>32</v>
      </c>
      <c r="AO429" s="298">
        <v>48</v>
      </c>
      <c r="AP429" s="547" t="s">
        <v>31</v>
      </c>
      <c r="AQ429" s="551">
        <v>552.88512000000003</v>
      </c>
      <c r="AR429" s="1253"/>
    </row>
    <row r="430" spans="1:44" ht="31.5" x14ac:dyDescent="0.2">
      <c r="A430" s="1256"/>
      <c r="B430" s="1448"/>
      <c r="C430" s="1379"/>
      <c r="D430" s="1271"/>
      <c r="E430" s="1259"/>
      <c r="F430" s="1271"/>
      <c r="G430" s="1279"/>
      <c r="H430" s="1256"/>
      <c r="I430" s="1274"/>
      <c r="J430" s="1237"/>
      <c r="K430" s="1237"/>
      <c r="L430" s="1237"/>
      <c r="M430" s="1240"/>
      <c r="N430" s="1243"/>
      <c r="O430" s="1237"/>
      <c r="P430" s="1237"/>
      <c r="Q430" s="1237"/>
      <c r="R430" s="1237"/>
      <c r="S430" s="1240"/>
      <c r="T430" s="1243"/>
      <c r="U430" s="1237"/>
      <c r="V430" s="1237"/>
      <c r="W430" s="1237"/>
      <c r="X430" s="1237"/>
      <c r="Y430" s="1240"/>
      <c r="Z430" s="1246"/>
      <c r="AA430" s="1237"/>
      <c r="AB430" s="1237"/>
      <c r="AC430" s="1237"/>
      <c r="AD430" s="1237"/>
      <c r="AE430" s="1240"/>
      <c r="AF430" s="1246"/>
      <c r="AG430" s="1237"/>
      <c r="AH430" s="1237"/>
      <c r="AI430" s="1237"/>
      <c r="AJ430" s="1237"/>
      <c r="AK430" s="1240"/>
      <c r="AL430" s="1246"/>
      <c r="AM430" s="1237"/>
      <c r="AN430" s="547" t="s">
        <v>344</v>
      </c>
      <c r="AO430" s="298">
        <v>300</v>
      </c>
      <c r="AP430" s="298" t="s">
        <v>34</v>
      </c>
      <c r="AQ430" s="551">
        <v>1650</v>
      </c>
      <c r="AR430" s="1253"/>
    </row>
    <row r="431" spans="1:44" ht="15.75" x14ac:dyDescent="0.2">
      <c r="A431" s="1256"/>
      <c r="B431" s="1448"/>
      <c r="C431" s="1379"/>
      <c r="D431" s="1271"/>
      <c r="E431" s="1259"/>
      <c r="F431" s="1271"/>
      <c r="G431" s="1279"/>
      <c r="H431" s="1256"/>
      <c r="I431" s="1274"/>
      <c r="J431" s="1237"/>
      <c r="K431" s="1237"/>
      <c r="L431" s="1237"/>
      <c r="M431" s="1240"/>
      <c r="N431" s="1243"/>
      <c r="O431" s="1237"/>
      <c r="P431" s="1237"/>
      <c r="Q431" s="1237"/>
      <c r="R431" s="1237"/>
      <c r="S431" s="1240"/>
      <c r="T431" s="1243"/>
      <c r="U431" s="1237"/>
      <c r="V431" s="1237"/>
      <c r="W431" s="1237"/>
      <c r="X431" s="1237"/>
      <c r="Y431" s="1240"/>
      <c r="Z431" s="1246"/>
      <c r="AA431" s="1237"/>
      <c r="AB431" s="1237"/>
      <c r="AC431" s="1237"/>
      <c r="AD431" s="1237"/>
      <c r="AE431" s="1240"/>
      <c r="AF431" s="1246"/>
      <c r="AG431" s="1237"/>
      <c r="AH431" s="1237"/>
      <c r="AI431" s="1237"/>
      <c r="AJ431" s="1237"/>
      <c r="AK431" s="1240"/>
      <c r="AL431" s="1246"/>
      <c r="AM431" s="1237"/>
      <c r="AN431" s="547" t="s">
        <v>35</v>
      </c>
      <c r="AO431" s="298">
        <v>8980</v>
      </c>
      <c r="AP431" s="547" t="s">
        <v>25</v>
      </c>
      <c r="AQ431" s="551">
        <v>44900</v>
      </c>
      <c r="AR431" s="1253"/>
    </row>
    <row r="432" spans="1:44" ht="16.5" thickBot="1" x14ac:dyDescent="0.25">
      <c r="A432" s="1257"/>
      <c r="B432" s="1449"/>
      <c r="C432" s="1380"/>
      <c r="D432" s="1272"/>
      <c r="E432" s="1260"/>
      <c r="F432" s="1272"/>
      <c r="G432" s="1280"/>
      <c r="H432" s="1257"/>
      <c r="I432" s="1275"/>
      <c r="J432" s="1238"/>
      <c r="K432" s="1238"/>
      <c r="L432" s="1238"/>
      <c r="M432" s="1241"/>
      <c r="N432" s="1244"/>
      <c r="O432" s="1238"/>
      <c r="P432" s="1238"/>
      <c r="Q432" s="1238"/>
      <c r="R432" s="1238"/>
      <c r="S432" s="1241"/>
      <c r="T432" s="1244"/>
      <c r="U432" s="1238"/>
      <c r="V432" s="1238"/>
      <c r="W432" s="1238"/>
      <c r="X432" s="1238"/>
      <c r="Y432" s="1241"/>
      <c r="Z432" s="1247"/>
      <c r="AA432" s="1238"/>
      <c r="AB432" s="1238"/>
      <c r="AC432" s="1238"/>
      <c r="AD432" s="1238"/>
      <c r="AE432" s="1241"/>
      <c r="AF432" s="1247"/>
      <c r="AG432" s="1238"/>
      <c r="AH432" s="1238"/>
      <c r="AI432" s="1238"/>
      <c r="AJ432" s="1238"/>
      <c r="AK432" s="1241"/>
      <c r="AL432" s="1247"/>
      <c r="AM432" s="1238"/>
      <c r="AN432" s="549" t="s">
        <v>36</v>
      </c>
      <c r="AO432" s="301">
        <v>3660</v>
      </c>
      <c r="AP432" s="301" t="s">
        <v>34</v>
      </c>
      <c r="AQ432" s="302">
        <v>14186.452800000001</v>
      </c>
      <c r="AR432" s="1254"/>
    </row>
    <row r="433" spans="1:44" ht="15.75" x14ac:dyDescent="0.2">
      <c r="A433" s="1255">
        <v>17</v>
      </c>
      <c r="B433" s="1258">
        <v>2248450</v>
      </c>
      <c r="C433" s="1387" t="s">
        <v>450</v>
      </c>
      <c r="D433" s="1270">
        <v>0.28599999999999998</v>
      </c>
      <c r="E433" s="1258">
        <v>28600</v>
      </c>
      <c r="F433" s="1270">
        <v>0.28599999999999998</v>
      </c>
      <c r="G433" s="1264">
        <v>28600</v>
      </c>
      <c r="H433" s="1446"/>
      <c r="I433" s="1273"/>
      <c r="J433" s="1236"/>
      <c r="K433" s="1236"/>
      <c r="L433" s="1236"/>
      <c r="M433" s="1239"/>
      <c r="N433" s="1242"/>
      <c r="O433" s="1236"/>
      <c r="P433" s="1236"/>
      <c r="Q433" s="1236"/>
      <c r="R433" s="1236"/>
      <c r="S433" s="1239"/>
      <c r="T433" s="1242"/>
      <c r="U433" s="1236"/>
      <c r="V433" s="1236"/>
      <c r="W433" s="1236"/>
      <c r="X433" s="1236"/>
      <c r="Y433" s="1239"/>
      <c r="Z433" s="1245"/>
      <c r="AA433" s="1236"/>
      <c r="AB433" s="1236"/>
      <c r="AC433" s="1236"/>
      <c r="AD433" s="1236"/>
      <c r="AE433" s="1239"/>
      <c r="AF433" s="1245"/>
      <c r="AG433" s="1236"/>
      <c r="AH433" s="1236"/>
      <c r="AI433" s="1236"/>
      <c r="AJ433" s="1236"/>
      <c r="AK433" s="1239"/>
      <c r="AL433" s="1245" t="s">
        <v>85</v>
      </c>
      <c r="AM433" s="1236" t="s">
        <v>451</v>
      </c>
      <c r="AN433" s="1273" t="s">
        <v>24</v>
      </c>
      <c r="AO433" s="297">
        <v>0.28599999999999998</v>
      </c>
      <c r="AP433" s="548" t="s">
        <v>15</v>
      </c>
      <c r="AQ433" s="1277">
        <v>143000</v>
      </c>
      <c r="AR433" s="1252"/>
    </row>
    <row r="434" spans="1:44" ht="15.75" x14ac:dyDescent="0.2">
      <c r="A434" s="1256"/>
      <c r="B434" s="1259"/>
      <c r="C434" s="1379"/>
      <c r="D434" s="1271"/>
      <c r="E434" s="1259"/>
      <c r="F434" s="1271"/>
      <c r="G434" s="1265"/>
      <c r="H434" s="1384"/>
      <c r="I434" s="1274"/>
      <c r="J434" s="1237"/>
      <c r="K434" s="1237"/>
      <c r="L434" s="1237"/>
      <c r="M434" s="1240"/>
      <c r="N434" s="1243"/>
      <c r="O434" s="1237"/>
      <c r="P434" s="1237"/>
      <c r="Q434" s="1237"/>
      <c r="R434" s="1237"/>
      <c r="S434" s="1240"/>
      <c r="T434" s="1243"/>
      <c r="U434" s="1237"/>
      <c r="V434" s="1237"/>
      <c r="W434" s="1237"/>
      <c r="X434" s="1237"/>
      <c r="Y434" s="1240"/>
      <c r="Z434" s="1246"/>
      <c r="AA434" s="1237"/>
      <c r="AB434" s="1237"/>
      <c r="AC434" s="1237"/>
      <c r="AD434" s="1237"/>
      <c r="AE434" s="1240"/>
      <c r="AF434" s="1246"/>
      <c r="AG434" s="1237"/>
      <c r="AH434" s="1237"/>
      <c r="AI434" s="1237"/>
      <c r="AJ434" s="1237"/>
      <c r="AK434" s="1240"/>
      <c r="AL434" s="1246"/>
      <c r="AM434" s="1237"/>
      <c r="AN434" s="1274"/>
      <c r="AO434" s="298">
        <v>28600</v>
      </c>
      <c r="AP434" s="547" t="s">
        <v>25</v>
      </c>
      <c r="AQ434" s="1276"/>
      <c r="AR434" s="1253"/>
    </row>
    <row r="435" spans="1:44" ht="15.75" x14ac:dyDescent="0.2">
      <c r="A435" s="1256"/>
      <c r="B435" s="1259"/>
      <c r="C435" s="1379"/>
      <c r="D435" s="1271"/>
      <c r="E435" s="1259"/>
      <c r="F435" s="1271"/>
      <c r="G435" s="1265"/>
      <c r="H435" s="1384"/>
      <c r="I435" s="1274"/>
      <c r="J435" s="1237"/>
      <c r="K435" s="1237"/>
      <c r="L435" s="1237"/>
      <c r="M435" s="1240"/>
      <c r="N435" s="1243"/>
      <c r="O435" s="1237"/>
      <c r="P435" s="1237"/>
      <c r="Q435" s="1237"/>
      <c r="R435" s="1237"/>
      <c r="S435" s="1240"/>
      <c r="T435" s="1243"/>
      <c r="U435" s="1237"/>
      <c r="V435" s="1237"/>
      <c r="W435" s="1237"/>
      <c r="X435" s="1237"/>
      <c r="Y435" s="1240"/>
      <c r="Z435" s="1246"/>
      <c r="AA435" s="1237"/>
      <c r="AB435" s="1237"/>
      <c r="AC435" s="1237"/>
      <c r="AD435" s="1237"/>
      <c r="AE435" s="1240"/>
      <c r="AF435" s="1246"/>
      <c r="AG435" s="1237"/>
      <c r="AH435" s="1237"/>
      <c r="AI435" s="1237"/>
      <c r="AJ435" s="1237"/>
      <c r="AK435" s="1240"/>
      <c r="AL435" s="1246"/>
      <c r="AM435" s="1237"/>
      <c r="AN435" s="1274" t="s">
        <v>29</v>
      </c>
      <c r="AO435" s="298">
        <v>1.9</v>
      </c>
      <c r="AP435" s="547" t="s">
        <v>15</v>
      </c>
      <c r="AQ435" s="1276">
        <v>2016.3769599999998</v>
      </c>
      <c r="AR435" s="1253"/>
    </row>
    <row r="436" spans="1:44" ht="15.75" x14ac:dyDescent="0.2">
      <c r="A436" s="1256"/>
      <c r="B436" s="1259"/>
      <c r="C436" s="1379"/>
      <c r="D436" s="1271"/>
      <c r="E436" s="1259"/>
      <c r="F436" s="1271"/>
      <c r="G436" s="1265"/>
      <c r="H436" s="1384"/>
      <c r="I436" s="1274"/>
      <c r="J436" s="1237"/>
      <c r="K436" s="1237"/>
      <c r="L436" s="1237"/>
      <c r="M436" s="1240"/>
      <c r="N436" s="1243"/>
      <c r="O436" s="1237"/>
      <c r="P436" s="1237"/>
      <c r="Q436" s="1237"/>
      <c r="R436" s="1237"/>
      <c r="S436" s="1240"/>
      <c r="T436" s="1243"/>
      <c r="U436" s="1237"/>
      <c r="V436" s="1237"/>
      <c r="W436" s="1237"/>
      <c r="X436" s="1237"/>
      <c r="Y436" s="1240"/>
      <c r="Z436" s="1246"/>
      <c r="AA436" s="1237"/>
      <c r="AB436" s="1237"/>
      <c r="AC436" s="1237"/>
      <c r="AD436" s="1237"/>
      <c r="AE436" s="1240"/>
      <c r="AF436" s="1246"/>
      <c r="AG436" s="1237"/>
      <c r="AH436" s="1237"/>
      <c r="AI436" s="1237"/>
      <c r="AJ436" s="1237"/>
      <c r="AK436" s="1240"/>
      <c r="AL436" s="1246"/>
      <c r="AM436" s="1237"/>
      <c r="AN436" s="1274"/>
      <c r="AO436" s="298">
        <v>395.4</v>
      </c>
      <c r="AP436" s="547" t="s">
        <v>25</v>
      </c>
      <c r="AQ436" s="1276"/>
      <c r="AR436" s="1253"/>
    </row>
    <row r="437" spans="1:44" ht="31.5" x14ac:dyDescent="0.25">
      <c r="A437" s="1256"/>
      <c r="B437" s="1259"/>
      <c r="C437" s="1379"/>
      <c r="D437" s="1271"/>
      <c r="E437" s="1259"/>
      <c r="F437" s="1271"/>
      <c r="G437" s="1265"/>
      <c r="H437" s="1384"/>
      <c r="I437" s="1274"/>
      <c r="J437" s="1237"/>
      <c r="K437" s="1237"/>
      <c r="L437" s="1237"/>
      <c r="M437" s="1240"/>
      <c r="N437" s="1243"/>
      <c r="O437" s="1237"/>
      <c r="P437" s="1237"/>
      <c r="Q437" s="1237"/>
      <c r="R437" s="1237"/>
      <c r="S437" s="1240"/>
      <c r="T437" s="1243"/>
      <c r="U437" s="1237"/>
      <c r="V437" s="1237"/>
      <c r="W437" s="1237"/>
      <c r="X437" s="1237"/>
      <c r="Y437" s="1240"/>
      <c r="Z437" s="1246"/>
      <c r="AA437" s="1237"/>
      <c r="AB437" s="1237"/>
      <c r="AC437" s="1237"/>
      <c r="AD437" s="1237"/>
      <c r="AE437" s="1240"/>
      <c r="AF437" s="1246"/>
      <c r="AG437" s="1237"/>
      <c r="AH437" s="1237"/>
      <c r="AI437" s="1237"/>
      <c r="AJ437" s="1237"/>
      <c r="AK437" s="1240"/>
      <c r="AL437" s="1246"/>
      <c r="AM437" s="1237"/>
      <c r="AN437" s="352" t="s">
        <v>30</v>
      </c>
      <c r="AO437" s="298">
        <v>0</v>
      </c>
      <c r="AP437" s="547" t="s">
        <v>31</v>
      </c>
      <c r="AQ437" s="551">
        <v>0</v>
      </c>
      <c r="AR437" s="1253"/>
    </row>
    <row r="438" spans="1:44" ht="31.5" x14ac:dyDescent="0.2">
      <c r="A438" s="1256"/>
      <c r="B438" s="1259"/>
      <c r="C438" s="1379"/>
      <c r="D438" s="1271"/>
      <c r="E438" s="1259"/>
      <c r="F438" s="1271"/>
      <c r="G438" s="1265"/>
      <c r="H438" s="1384"/>
      <c r="I438" s="1274"/>
      <c r="J438" s="1237"/>
      <c r="K438" s="1237"/>
      <c r="L438" s="1237"/>
      <c r="M438" s="1240"/>
      <c r="N438" s="1243"/>
      <c r="O438" s="1237"/>
      <c r="P438" s="1237"/>
      <c r="Q438" s="1237"/>
      <c r="R438" s="1237"/>
      <c r="S438" s="1240"/>
      <c r="T438" s="1243"/>
      <c r="U438" s="1237"/>
      <c r="V438" s="1237"/>
      <c r="W438" s="1237"/>
      <c r="X438" s="1237"/>
      <c r="Y438" s="1240"/>
      <c r="Z438" s="1246"/>
      <c r="AA438" s="1237"/>
      <c r="AB438" s="1237"/>
      <c r="AC438" s="1237"/>
      <c r="AD438" s="1237"/>
      <c r="AE438" s="1240"/>
      <c r="AF438" s="1246"/>
      <c r="AG438" s="1237"/>
      <c r="AH438" s="1237"/>
      <c r="AI438" s="1237"/>
      <c r="AJ438" s="1237"/>
      <c r="AK438" s="1240"/>
      <c r="AL438" s="1246"/>
      <c r="AM438" s="1237"/>
      <c r="AN438" s="547" t="s">
        <v>32</v>
      </c>
      <c r="AO438" s="298">
        <v>39</v>
      </c>
      <c r="AP438" s="547" t="s">
        <v>31</v>
      </c>
      <c r="AQ438" s="551">
        <v>449.21916000000004</v>
      </c>
      <c r="AR438" s="1253"/>
    </row>
    <row r="439" spans="1:44" ht="31.5" x14ac:dyDescent="0.2">
      <c r="A439" s="1256"/>
      <c r="B439" s="1259"/>
      <c r="C439" s="1379"/>
      <c r="D439" s="1271"/>
      <c r="E439" s="1259"/>
      <c r="F439" s="1271"/>
      <c r="G439" s="1265"/>
      <c r="H439" s="1384"/>
      <c r="I439" s="1274"/>
      <c r="J439" s="1237"/>
      <c r="K439" s="1237"/>
      <c r="L439" s="1237"/>
      <c r="M439" s="1240"/>
      <c r="N439" s="1243"/>
      <c r="O439" s="1237"/>
      <c r="P439" s="1237"/>
      <c r="Q439" s="1237"/>
      <c r="R439" s="1237"/>
      <c r="S439" s="1240"/>
      <c r="T439" s="1243"/>
      <c r="U439" s="1237"/>
      <c r="V439" s="1237"/>
      <c r="W439" s="1237"/>
      <c r="X439" s="1237"/>
      <c r="Y439" s="1240"/>
      <c r="Z439" s="1246"/>
      <c r="AA439" s="1237"/>
      <c r="AB439" s="1237"/>
      <c r="AC439" s="1237"/>
      <c r="AD439" s="1237"/>
      <c r="AE439" s="1240"/>
      <c r="AF439" s="1246"/>
      <c r="AG439" s="1237"/>
      <c r="AH439" s="1237"/>
      <c r="AI439" s="1237"/>
      <c r="AJ439" s="1237"/>
      <c r="AK439" s="1240"/>
      <c r="AL439" s="1246"/>
      <c r="AM439" s="1237"/>
      <c r="AN439" s="547" t="s">
        <v>344</v>
      </c>
      <c r="AO439" s="298">
        <v>328</v>
      </c>
      <c r="AP439" s="547" t="s">
        <v>34</v>
      </c>
      <c r="AQ439" s="551">
        <v>1804</v>
      </c>
      <c r="AR439" s="1253"/>
    </row>
    <row r="440" spans="1:44" ht="15.75" x14ac:dyDescent="0.2">
      <c r="A440" s="1256"/>
      <c r="B440" s="1259"/>
      <c r="C440" s="1379"/>
      <c r="D440" s="1271"/>
      <c r="E440" s="1259"/>
      <c r="F440" s="1271"/>
      <c r="G440" s="1265"/>
      <c r="H440" s="1384"/>
      <c r="I440" s="1274"/>
      <c r="J440" s="1237"/>
      <c r="K440" s="1237"/>
      <c r="L440" s="1237"/>
      <c r="M440" s="1240"/>
      <c r="N440" s="1243"/>
      <c r="O440" s="1237"/>
      <c r="P440" s="1237"/>
      <c r="Q440" s="1237"/>
      <c r="R440" s="1237"/>
      <c r="S440" s="1240"/>
      <c r="T440" s="1243"/>
      <c r="U440" s="1237"/>
      <c r="V440" s="1237"/>
      <c r="W440" s="1237"/>
      <c r="X440" s="1237"/>
      <c r="Y440" s="1240"/>
      <c r="Z440" s="1246"/>
      <c r="AA440" s="1237"/>
      <c r="AB440" s="1237"/>
      <c r="AC440" s="1237"/>
      <c r="AD440" s="1237"/>
      <c r="AE440" s="1240"/>
      <c r="AF440" s="1246"/>
      <c r="AG440" s="1237"/>
      <c r="AH440" s="1237"/>
      <c r="AI440" s="1237"/>
      <c r="AJ440" s="1237"/>
      <c r="AK440" s="1240"/>
      <c r="AL440" s="1246"/>
      <c r="AM440" s="1237"/>
      <c r="AN440" s="547" t="s">
        <v>35</v>
      </c>
      <c r="AO440" s="298">
        <v>0</v>
      </c>
      <c r="AP440" s="547" t="s">
        <v>25</v>
      </c>
      <c r="AQ440" s="551">
        <v>0</v>
      </c>
      <c r="AR440" s="1253"/>
    </row>
    <row r="441" spans="1:44" ht="16.5" thickBot="1" x14ac:dyDescent="0.25">
      <c r="A441" s="1257"/>
      <c r="B441" s="1260"/>
      <c r="C441" s="1380"/>
      <c r="D441" s="1272"/>
      <c r="E441" s="1260"/>
      <c r="F441" s="1272"/>
      <c r="G441" s="1266"/>
      <c r="H441" s="1385"/>
      <c r="I441" s="1275"/>
      <c r="J441" s="1238"/>
      <c r="K441" s="1238"/>
      <c r="L441" s="1238"/>
      <c r="M441" s="1241"/>
      <c r="N441" s="1244"/>
      <c r="O441" s="1238"/>
      <c r="P441" s="1238"/>
      <c r="Q441" s="1238"/>
      <c r="R441" s="1238"/>
      <c r="S441" s="1241"/>
      <c r="T441" s="1244"/>
      <c r="U441" s="1238"/>
      <c r="V441" s="1238"/>
      <c r="W441" s="1238"/>
      <c r="X441" s="1238"/>
      <c r="Y441" s="1241"/>
      <c r="Z441" s="1247"/>
      <c r="AA441" s="1238"/>
      <c r="AB441" s="1238"/>
      <c r="AC441" s="1238"/>
      <c r="AD441" s="1238"/>
      <c r="AE441" s="1241"/>
      <c r="AF441" s="1247"/>
      <c r="AG441" s="1238"/>
      <c r="AH441" s="1238"/>
      <c r="AI441" s="1238"/>
      <c r="AJ441" s="1238"/>
      <c r="AK441" s="1241"/>
      <c r="AL441" s="1247"/>
      <c r="AM441" s="1238"/>
      <c r="AN441" s="549" t="s">
        <v>36</v>
      </c>
      <c r="AO441" s="301">
        <v>349</v>
      </c>
      <c r="AP441" s="549" t="s">
        <v>34</v>
      </c>
      <c r="AQ441" s="302">
        <v>1352.7519200000002</v>
      </c>
      <c r="AR441" s="1254"/>
    </row>
    <row r="442" spans="1:44" ht="15.75" x14ac:dyDescent="0.2">
      <c r="A442" s="1445">
        <v>18</v>
      </c>
      <c r="B442" s="1258" t="s">
        <v>452</v>
      </c>
      <c r="C442" s="1387" t="s">
        <v>453</v>
      </c>
      <c r="D442" s="1270">
        <v>1.18</v>
      </c>
      <c r="E442" s="1258">
        <v>10030</v>
      </c>
      <c r="F442" s="1270">
        <v>1.18</v>
      </c>
      <c r="G442" s="1264">
        <v>10030</v>
      </c>
      <c r="H442" s="1446"/>
      <c r="I442" s="1273"/>
      <c r="J442" s="1236"/>
      <c r="K442" s="1236"/>
      <c r="L442" s="1236"/>
      <c r="M442" s="1239"/>
      <c r="N442" s="1242"/>
      <c r="O442" s="1236"/>
      <c r="P442" s="1236"/>
      <c r="Q442" s="1236"/>
      <c r="R442" s="1236"/>
      <c r="S442" s="1239"/>
      <c r="T442" s="1242"/>
      <c r="U442" s="1236"/>
      <c r="V442" s="1236"/>
      <c r="W442" s="1236"/>
      <c r="X442" s="1236"/>
      <c r="Y442" s="1239"/>
      <c r="Z442" s="1245"/>
      <c r="AA442" s="1236"/>
      <c r="AB442" s="1236"/>
      <c r="AC442" s="1236"/>
      <c r="AD442" s="1236"/>
      <c r="AE442" s="1452"/>
      <c r="AF442" s="1242"/>
      <c r="AG442" s="1236"/>
      <c r="AH442" s="1236"/>
      <c r="AI442" s="1236"/>
      <c r="AJ442" s="1236"/>
      <c r="AK442" s="1239"/>
      <c r="AL442" s="1245" t="s">
        <v>85</v>
      </c>
      <c r="AM442" s="1236" t="s">
        <v>454</v>
      </c>
      <c r="AN442" s="1273" t="s">
        <v>24</v>
      </c>
      <c r="AO442" s="297">
        <v>1.2</v>
      </c>
      <c r="AP442" s="548" t="s">
        <v>15</v>
      </c>
      <c r="AQ442" s="1277">
        <v>50150</v>
      </c>
      <c r="AR442" s="1252"/>
    </row>
    <row r="443" spans="1:44" ht="15.75" x14ac:dyDescent="0.2">
      <c r="A443" s="1375"/>
      <c r="B443" s="1259"/>
      <c r="C443" s="1379"/>
      <c r="D443" s="1271"/>
      <c r="E443" s="1259"/>
      <c r="F443" s="1271"/>
      <c r="G443" s="1265"/>
      <c r="H443" s="1384"/>
      <c r="I443" s="1274"/>
      <c r="J443" s="1237"/>
      <c r="K443" s="1237"/>
      <c r="L443" s="1237"/>
      <c r="M443" s="1240"/>
      <c r="N443" s="1243"/>
      <c r="O443" s="1237"/>
      <c r="P443" s="1237"/>
      <c r="Q443" s="1237"/>
      <c r="R443" s="1237"/>
      <c r="S443" s="1240"/>
      <c r="T443" s="1243"/>
      <c r="U443" s="1237"/>
      <c r="V443" s="1237"/>
      <c r="W443" s="1237"/>
      <c r="X443" s="1237"/>
      <c r="Y443" s="1240"/>
      <c r="Z443" s="1246"/>
      <c r="AA443" s="1237"/>
      <c r="AB443" s="1237"/>
      <c r="AC443" s="1237"/>
      <c r="AD443" s="1237"/>
      <c r="AE443" s="1366"/>
      <c r="AF443" s="1243"/>
      <c r="AG443" s="1237"/>
      <c r="AH443" s="1237"/>
      <c r="AI443" s="1237"/>
      <c r="AJ443" s="1237"/>
      <c r="AK443" s="1240"/>
      <c r="AL443" s="1246"/>
      <c r="AM443" s="1237"/>
      <c r="AN443" s="1274"/>
      <c r="AO443" s="298">
        <v>10030</v>
      </c>
      <c r="AP443" s="547" t="s">
        <v>25</v>
      </c>
      <c r="AQ443" s="1276"/>
      <c r="AR443" s="1253"/>
    </row>
    <row r="444" spans="1:44" ht="15.75" x14ac:dyDescent="0.2">
      <c r="A444" s="1375"/>
      <c r="B444" s="1259"/>
      <c r="C444" s="1379"/>
      <c r="D444" s="1271"/>
      <c r="E444" s="1259"/>
      <c r="F444" s="1271"/>
      <c r="G444" s="1265"/>
      <c r="H444" s="1384"/>
      <c r="I444" s="1274"/>
      <c r="J444" s="1237"/>
      <c r="K444" s="1237"/>
      <c r="L444" s="1237"/>
      <c r="M444" s="1240"/>
      <c r="N444" s="1243"/>
      <c r="O444" s="1237"/>
      <c r="P444" s="1237"/>
      <c r="Q444" s="1237"/>
      <c r="R444" s="1237"/>
      <c r="S444" s="1240"/>
      <c r="T444" s="1243"/>
      <c r="U444" s="1237"/>
      <c r="V444" s="1237"/>
      <c r="W444" s="1237"/>
      <c r="X444" s="1237"/>
      <c r="Y444" s="1240"/>
      <c r="Z444" s="1246"/>
      <c r="AA444" s="1237"/>
      <c r="AB444" s="1237"/>
      <c r="AC444" s="1237"/>
      <c r="AD444" s="1237"/>
      <c r="AE444" s="1366"/>
      <c r="AF444" s="1243"/>
      <c r="AG444" s="1237"/>
      <c r="AH444" s="1237"/>
      <c r="AI444" s="1237"/>
      <c r="AJ444" s="1237"/>
      <c r="AK444" s="1240"/>
      <c r="AL444" s="1246"/>
      <c r="AM444" s="1237"/>
      <c r="AN444" s="1274" t="s">
        <v>29</v>
      </c>
      <c r="AO444" s="298">
        <v>1.98</v>
      </c>
      <c r="AP444" s="547" t="s">
        <v>15</v>
      </c>
      <c r="AQ444" s="1276">
        <v>1335.6911360000001</v>
      </c>
      <c r="AR444" s="1253"/>
    </row>
    <row r="445" spans="1:44" ht="15.75" x14ac:dyDescent="0.2">
      <c r="A445" s="1375"/>
      <c r="B445" s="1259"/>
      <c r="C445" s="1379"/>
      <c r="D445" s="1271"/>
      <c r="E445" s="1259"/>
      <c r="F445" s="1271"/>
      <c r="G445" s="1265"/>
      <c r="H445" s="1384"/>
      <c r="I445" s="1274"/>
      <c r="J445" s="1237"/>
      <c r="K445" s="1237"/>
      <c r="L445" s="1237"/>
      <c r="M445" s="1240"/>
      <c r="N445" s="1243"/>
      <c r="O445" s="1237"/>
      <c r="P445" s="1237"/>
      <c r="Q445" s="1237"/>
      <c r="R445" s="1237"/>
      <c r="S445" s="1240"/>
      <c r="T445" s="1243"/>
      <c r="U445" s="1237"/>
      <c r="V445" s="1237"/>
      <c r="W445" s="1237"/>
      <c r="X445" s="1237"/>
      <c r="Y445" s="1240"/>
      <c r="Z445" s="1246"/>
      <c r="AA445" s="1237"/>
      <c r="AB445" s="1237"/>
      <c r="AC445" s="1237"/>
      <c r="AD445" s="1237"/>
      <c r="AE445" s="1366"/>
      <c r="AF445" s="1243"/>
      <c r="AG445" s="1237"/>
      <c r="AH445" s="1237"/>
      <c r="AI445" s="1237"/>
      <c r="AJ445" s="1237"/>
      <c r="AK445" s="1240"/>
      <c r="AL445" s="1246"/>
      <c r="AM445" s="1237"/>
      <c r="AN445" s="1274"/>
      <c r="AO445" s="298">
        <v>261.2</v>
      </c>
      <c r="AP445" s="547" t="s">
        <v>25</v>
      </c>
      <c r="AQ445" s="1276"/>
      <c r="AR445" s="1253"/>
    </row>
    <row r="446" spans="1:44" ht="31.5" x14ac:dyDescent="0.25">
      <c r="A446" s="1375"/>
      <c r="B446" s="1259"/>
      <c r="C446" s="1379"/>
      <c r="D446" s="1271"/>
      <c r="E446" s="1259"/>
      <c r="F446" s="1271"/>
      <c r="G446" s="1265"/>
      <c r="H446" s="1384"/>
      <c r="I446" s="1274"/>
      <c r="J446" s="1237"/>
      <c r="K446" s="1237"/>
      <c r="L446" s="1237"/>
      <c r="M446" s="1240"/>
      <c r="N446" s="1243"/>
      <c r="O446" s="1237"/>
      <c r="P446" s="1237"/>
      <c r="Q446" s="1237"/>
      <c r="R446" s="1237"/>
      <c r="S446" s="1240"/>
      <c r="T446" s="1243"/>
      <c r="U446" s="1237"/>
      <c r="V446" s="1237"/>
      <c r="W446" s="1237"/>
      <c r="X446" s="1237"/>
      <c r="Y446" s="1240"/>
      <c r="Z446" s="1246"/>
      <c r="AA446" s="1237"/>
      <c r="AB446" s="1237"/>
      <c r="AC446" s="1237"/>
      <c r="AD446" s="1237"/>
      <c r="AE446" s="1366"/>
      <c r="AF446" s="1243"/>
      <c r="AG446" s="1237"/>
      <c r="AH446" s="1237"/>
      <c r="AI446" s="1237"/>
      <c r="AJ446" s="1237"/>
      <c r="AK446" s="1240"/>
      <c r="AL446" s="1246"/>
      <c r="AM446" s="1237"/>
      <c r="AN446" s="352" t="s">
        <v>30</v>
      </c>
      <c r="AO446" s="298">
        <v>1</v>
      </c>
      <c r="AP446" s="547" t="s">
        <v>31</v>
      </c>
      <c r="AQ446" s="551">
        <v>5000</v>
      </c>
      <c r="AR446" s="1253"/>
    </row>
    <row r="447" spans="1:44" ht="31.5" x14ac:dyDescent="0.2">
      <c r="A447" s="1375"/>
      <c r="B447" s="1259"/>
      <c r="C447" s="1379"/>
      <c r="D447" s="1271"/>
      <c r="E447" s="1259"/>
      <c r="F447" s="1271"/>
      <c r="G447" s="1265"/>
      <c r="H447" s="1384"/>
      <c r="I447" s="1274"/>
      <c r="J447" s="1237"/>
      <c r="K447" s="1237"/>
      <c r="L447" s="1237"/>
      <c r="M447" s="1240"/>
      <c r="N447" s="1243"/>
      <c r="O447" s="1237"/>
      <c r="P447" s="1237"/>
      <c r="Q447" s="1237"/>
      <c r="R447" s="1237"/>
      <c r="S447" s="1240"/>
      <c r="T447" s="1243"/>
      <c r="U447" s="1237"/>
      <c r="V447" s="1237"/>
      <c r="W447" s="1237"/>
      <c r="X447" s="1237"/>
      <c r="Y447" s="1240"/>
      <c r="Z447" s="1246"/>
      <c r="AA447" s="1237"/>
      <c r="AB447" s="1237"/>
      <c r="AC447" s="1237"/>
      <c r="AD447" s="1237"/>
      <c r="AE447" s="1366"/>
      <c r="AF447" s="1243"/>
      <c r="AG447" s="1237"/>
      <c r="AH447" s="1237"/>
      <c r="AI447" s="1237"/>
      <c r="AJ447" s="1237"/>
      <c r="AK447" s="1240"/>
      <c r="AL447" s="1246"/>
      <c r="AM447" s="1237"/>
      <c r="AN447" s="547" t="s">
        <v>32</v>
      </c>
      <c r="AO447" s="298">
        <v>64</v>
      </c>
      <c r="AP447" s="547" t="s">
        <v>31</v>
      </c>
      <c r="AQ447" s="551">
        <v>737.18016</v>
      </c>
      <c r="AR447" s="1253"/>
    </row>
    <row r="448" spans="1:44" ht="31.5" x14ac:dyDescent="0.2">
      <c r="A448" s="1375"/>
      <c r="B448" s="1259"/>
      <c r="C448" s="1379"/>
      <c r="D448" s="1271"/>
      <c r="E448" s="1259"/>
      <c r="F448" s="1271"/>
      <c r="G448" s="1265"/>
      <c r="H448" s="1384"/>
      <c r="I448" s="1274"/>
      <c r="J448" s="1237"/>
      <c r="K448" s="1237"/>
      <c r="L448" s="1237"/>
      <c r="M448" s="1240"/>
      <c r="N448" s="1243"/>
      <c r="O448" s="1237"/>
      <c r="P448" s="1237"/>
      <c r="Q448" s="1237"/>
      <c r="R448" s="1237"/>
      <c r="S448" s="1240"/>
      <c r="T448" s="1243"/>
      <c r="U448" s="1237"/>
      <c r="V448" s="1237"/>
      <c r="W448" s="1237"/>
      <c r="X448" s="1237"/>
      <c r="Y448" s="1240"/>
      <c r="Z448" s="1246"/>
      <c r="AA448" s="1237"/>
      <c r="AB448" s="1237"/>
      <c r="AC448" s="1237"/>
      <c r="AD448" s="1237"/>
      <c r="AE448" s="1366"/>
      <c r="AF448" s="1243"/>
      <c r="AG448" s="1237"/>
      <c r="AH448" s="1237"/>
      <c r="AI448" s="1237"/>
      <c r="AJ448" s="1237"/>
      <c r="AK448" s="1240"/>
      <c r="AL448" s="1246"/>
      <c r="AM448" s="1237"/>
      <c r="AN448" s="547" t="s">
        <v>344</v>
      </c>
      <c r="AO448" s="298">
        <v>982</v>
      </c>
      <c r="AP448" s="547" t="s">
        <v>34</v>
      </c>
      <c r="AQ448" s="551">
        <v>5401</v>
      </c>
      <c r="AR448" s="1253"/>
    </row>
    <row r="449" spans="1:44" ht="15.75" x14ac:dyDescent="0.2">
      <c r="A449" s="1375"/>
      <c r="B449" s="1259"/>
      <c r="C449" s="1379"/>
      <c r="D449" s="1271"/>
      <c r="E449" s="1259"/>
      <c r="F449" s="1271"/>
      <c r="G449" s="1265"/>
      <c r="H449" s="1384"/>
      <c r="I449" s="1274"/>
      <c r="J449" s="1237"/>
      <c r="K449" s="1237"/>
      <c r="L449" s="1237"/>
      <c r="M449" s="1240"/>
      <c r="N449" s="1243"/>
      <c r="O449" s="1237"/>
      <c r="P449" s="1237"/>
      <c r="Q449" s="1237"/>
      <c r="R449" s="1237"/>
      <c r="S449" s="1240"/>
      <c r="T449" s="1243"/>
      <c r="U449" s="1237"/>
      <c r="V449" s="1237"/>
      <c r="W449" s="1237"/>
      <c r="X449" s="1237"/>
      <c r="Y449" s="1240"/>
      <c r="Z449" s="1246"/>
      <c r="AA449" s="1237"/>
      <c r="AB449" s="1237"/>
      <c r="AC449" s="1237"/>
      <c r="AD449" s="1237"/>
      <c r="AE449" s="1366"/>
      <c r="AF449" s="1243"/>
      <c r="AG449" s="1237"/>
      <c r="AH449" s="1237"/>
      <c r="AI449" s="1237"/>
      <c r="AJ449" s="1237"/>
      <c r="AK449" s="1240"/>
      <c r="AL449" s="1246"/>
      <c r="AM449" s="1237"/>
      <c r="AN449" s="547" t="s">
        <v>35</v>
      </c>
      <c r="AO449" s="298">
        <v>6315</v>
      </c>
      <c r="AP449" s="547" t="s">
        <v>25</v>
      </c>
      <c r="AQ449" s="551">
        <v>31575</v>
      </c>
      <c r="AR449" s="1253"/>
    </row>
    <row r="450" spans="1:44" ht="16.5" thickBot="1" x14ac:dyDescent="0.25">
      <c r="A450" s="1376"/>
      <c r="B450" s="1260"/>
      <c r="C450" s="1380"/>
      <c r="D450" s="1272"/>
      <c r="E450" s="1260"/>
      <c r="F450" s="1272"/>
      <c r="G450" s="1266"/>
      <c r="H450" s="1385"/>
      <c r="I450" s="1275"/>
      <c r="J450" s="1238"/>
      <c r="K450" s="1238"/>
      <c r="L450" s="1238"/>
      <c r="M450" s="1241"/>
      <c r="N450" s="1244"/>
      <c r="O450" s="1238"/>
      <c r="P450" s="1238"/>
      <c r="Q450" s="1238"/>
      <c r="R450" s="1238"/>
      <c r="S450" s="1241"/>
      <c r="T450" s="1244"/>
      <c r="U450" s="1238"/>
      <c r="V450" s="1238"/>
      <c r="W450" s="1238"/>
      <c r="X450" s="1238"/>
      <c r="Y450" s="1241"/>
      <c r="Z450" s="1247"/>
      <c r="AA450" s="1238"/>
      <c r="AB450" s="1238"/>
      <c r="AC450" s="1238"/>
      <c r="AD450" s="1238"/>
      <c r="AE450" s="1367"/>
      <c r="AF450" s="1244"/>
      <c r="AG450" s="1238"/>
      <c r="AH450" s="1238"/>
      <c r="AI450" s="1238"/>
      <c r="AJ450" s="1238"/>
      <c r="AK450" s="1241"/>
      <c r="AL450" s="1247"/>
      <c r="AM450" s="1238"/>
      <c r="AN450" s="549" t="s">
        <v>36</v>
      </c>
      <c r="AO450" s="301">
        <v>1174</v>
      </c>
      <c r="AP450" s="549" t="s">
        <v>34</v>
      </c>
      <c r="AQ450" s="302">
        <v>4550.5179200000002</v>
      </c>
      <c r="AR450" s="1254"/>
    </row>
    <row r="451" spans="1:44" ht="15.75" x14ac:dyDescent="0.2">
      <c r="A451" s="1255">
        <v>19</v>
      </c>
      <c r="B451" s="1273">
        <v>2248416</v>
      </c>
      <c r="C451" s="1411" t="s">
        <v>667</v>
      </c>
      <c r="D451" s="1270">
        <v>2.633</v>
      </c>
      <c r="E451" s="1258">
        <v>47172</v>
      </c>
      <c r="F451" s="1270">
        <v>2.633</v>
      </c>
      <c r="G451" s="1278">
        <v>47172</v>
      </c>
      <c r="H451" s="1255"/>
      <c r="I451" s="1273"/>
      <c r="J451" s="1236"/>
      <c r="K451" s="1236"/>
      <c r="L451" s="1236"/>
      <c r="M451" s="1239"/>
      <c r="N451" s="1242"/>
      <c r="O451" s="1236"/>
      <c r="P451" s="1236"/>
      <c r="Q451" s="1236"/>
      <c r="R451" s="1236"/>
      <c r="S451" s="1239"/>
      <c r="T451" s="1242"/>
      <c r="U451" s="1236"/>
      <c r="V451" s="1236"/>
      <c r="W451" s="1236"/>
      <c r="X451" s="1236"/>
      <c r="Y451" s="1239"/>
      <c r="Z451" s="1245"/>
      <c r="AA451" s="1236"/>
      <c r="AB451" s="1236"/>
      <c r="AC451" s="1236"/>
      <c r="AD451" s="1236"/>
      <c r="AE451" s="1239"/>
      <c r="AF451" s="1245"/>
      <c r="AG451" s="1236"/>
      <c r="AH451" s="1236"/>
      <c r="AI451" s="1236"/>
      <c r="AJ451" s="1236"/>
      <c r="AK451" s="1239"/>
      <c r="AL451" s="1245" t="s">
        <v>85</v>
      </c>
      <c r="AM451" s="1236" t="s">
        <v>455</v>
      </c>
      <c r="AN451" s="1273" t="s">
        <v>24</v>
      </c>
      <c r="AO451" s="297">
        <v>2.6</v>
      </c>
      <c r="AP451" s="548" t="s">
        <v>15</v>
      </c>
      <c r="AQ451" s="1277">
        <v>235860</v>
      </c>
      <c r="AR451" s="1252"/>
    </row>
    <row r="452" spans="1:44" ht="15.75" x14ac:dyDescent="0.2">
      <c r="A452" s="1256"/>
      <c r="B452" s="1274"/>
      <c r="C452" s="1412"/>
      <c r="D452" s="1271"/>
      <c r="E452" s="1259"/>
      <c r="F452" s="1271"/>
      <c r="G452" s="1279"/>
      <c r="H452" s="1256"/>
      <c r="I452" s="1274"/>
      <c r="J452" s="1237"/>
      <c r="K452" s="1237"/>
      <c r="L452" s="1237"/>
      <c r="M452" s="1240"/>
      <c r="N452" s="1243"/>
      <c r="O452" s="1237"/>
      <c r="P452" s="1237"/>
      <c r="Q452" s="1237"/>
      <c r="R452" s="1237"/>
      <c r="S452" s="1240"/>
      <c r="T452" s="1243"/>
      <c r="U452" s="1237"/>
      <c r="V452" s="1237"/>
      <c r="W452" s="1237"/>
      <c r="X452" s="1237"/>
      <c r="Y452" s="1240"/>
      <c r="Z452" s="1246"/>
      <c r="AA452" s="1237"/>
      <c r="AB452" s="1237"/>
      <c r="AC452" s="1237"/>
      <c r="AD452" s="1237"/>
      <c r="AE452" s="1240"/>
      <c r="AF452" s="1246"/>
      <c r="AG452" s="1237"/>
      <c r="AH452" s="1237"/>
      <c r="AI452" s="1237"/>
      <c r="AJ452" s="1237"/>
      <c r="AK452" s="1240"/>
      <c r="AL452" s="1246"/>
      <c r="AM452" s="1237"/>
      <c r="AN452" s="1274"/>
      <c r="AO452" s="298">
        <v>47172</v>
      </c>
      <c r="AP452" s="547" t="s">
        <v>25</v>
      </c>
      <c r="AQ452" s="1276"/>
      <c r="AR452" s="1253"/>
    </row>
    <row r="453" spans="1:44" ht="15.75" x14ac:dyDescent="0.2">
      <c r="A453" s="1256"/>
      <c r="B453" s="1274"/>
      <c r="C453" s="1412"/>
      <c r="D453" s="1271"/>
      <c r="E453" s="1259"/>
      <c r="F453" s="1271"/>
      <c r="G453" s="1279"/>
      <c r="H453" s="1256"/>
      <c r="I453" s="1274"/>
      <c r="J453" s="1237"/>
      <c r="K453" s="1237"/>
      <c r="L453" s="1237"/>
      <c r="M453" s="1240"/>
      <c r="N453" s="1243"/>
      <c r="O453" s="1237"/>
      <c r="P453" s="1237"/>
      <c r="Q453" s="1237"/>
      <c r="R453" s="1237"/>
      <c r="S453" s="1240"/>
      <c r="T453" s="1243"/>
      <c r="U453" s="1237"/>
      <c r="V453" s="1237"/>
      <c r="W453" s="1237"/>
      <c r="X453" s="1237"/>
      <c r="Y453" s="1240"/>
      <c r="Z453" s="1246"/>
      <c r="AA453" s="1237"/>
      <c r="AB453" s="1237"/>
      <c r="AC453" s="1237"/>
      <c r="AD453" s="1237"/>
      <c r="AE453" s="1240"/>
      <c r="AF453" s="1246"/>
      <c r="AG453" s="1237"/>
      <c r="AH453" s="1237"/>
      <c r="AI453" s="1237"/>
      <c r="AJ453" s="1237"/>
      <c r="AK453" s="1240"/>
      <c r="AL453" s="1246"/>
      <c r="AM453" s="1237"/>
      <c r="AN453" s="1274" t="s">
        <v>29</v>
      </c>
      <c r="AO453" s="298">
        <v>9.3000000000000007</v>
      </c>
      <c r="AP453" s="547" t="s">
        <v>15</v>
      </c>
      <c r="AQ453" s="1276">
        <v>2899.4617600000001</v>
      </c>
      <c r="AR453" s="1253"/>
    </row>
    <row r="454" spans="1:44" ht="15.75" x14ac:dyDescent="0.2">
      <c r="A454" s="1256"/>
      <c r="B454" s="1274"/>
      <c r="C454" s="1412"/>
      <c r="D454" s="1271"/>
      <c r="E454" s="1259"/>
      <c r="F454" s="1271"/>
      <c r="G454" s="1279"/>
      <c r="H454" s="1256"/>
      <c r="I454" s="1274"/>
      <c r="J454" s="1237"/>
      <c r="K454" s="1237"/>
      <c r="L454" s="1237"/>
      <c r="M454" s="1240"/>
      <c r="N454" s="1243"/>
      <c r="O454" s="1237"/>
      <c r="P454" s="1237"/>
      <c r="Q454" s="1237"/>
      <c r="R454" s="1237"/>
      <c r="S454" s="1240"/>
      <c r="T454" s="1243"/>
      <c r="U454" s="1237"/>
      <c r="V454" s="1237"/>
      <c r="W454" s="1237"/>
      <c r="X454" s="1237"/>
      <c r="Y454" s="1240"/>
      <c r="Z454" s="1246"/>
      <c r="AA454" s="1237"/>
      <c r="AB454" s="1237"/>
      <c r="AC454" s="1237"/>
      <c r="AD454" s="1237"/>
      <c r="AE454" s="1240"/>
      <c r="AF454" s="1246"/>
      <c r="AG454" s="1237"/>
      <c r="AH454" s="1237"/>
      <c r="AI454" s="1237"/>
      <c r="AJ454" s="1237"/>
      <c r="AK454" s="1240"/>
      <c r="AL454" s="1246"/>
      <c r="AM454" s="1237"/>
      <c r="AN454" s="1274"/>
      <c r="AO454" s="298">
        <v>562</v>
      </c>
      <c r="AP454" s="547" t="s">
        <v>25</v>
      </c>
      <c r="AQ454" s="1276"/>
      <c r="AR454" s="1253"/>
    </row>
    <row r="455" spans="1:44" ht="31.5" x14ac:dyDescent="0.25">
      <c r="A455" s="1256"/>
      <c r="B455" s="1274"/>
      <c r="C455" s="1412"/>
      <c r="D455" s="1271"/>
      <c r="E455" s="1259"/>
      <c r="F455" s="1271"/>
      <c r="G455" s="1279"/>
      <c r="H455" s="1256"/>
      <c r="I455" s="1274"/>
      <c r="J455" s="1237"/>
      <c r="K455" s="1237"/>
      <c r="L455" s="1237"/>
      <c r="M455" s="1240"/>
      <c r="N455" s="1243"/>
      <c r="O455" s="1237"/>
      <c r="P455" s="1237"/>
      <c r="Q455" s="1237"/>
      <c r="R455" s="1237"/>
      <c r="S455" s="1240"/>
      <c r="T455" s="1243"/>
      <c r="U455" s="1237"/>
      <c r="V455" s="1237"/>
      <c r="W455" s="1237"/>
      <c r="X455" s="1237"/>
      <c r="Y455" s="1240"/>
      <c r="Z455" s="1246"/>
      <c r="AA455" s="1237"/>
      <c r="AB455" s="1237"/>
      <c r="AC455" s="1237"/>
      <c r="AD455" s="1237"/>
      <c r="AE455" s="1240"/>
      <c r="AF455" s="1246"/>
      <c r="AG455" s="1237"/>
      <c r="AH455" s="1237"/>
      <c r="AI455" s="1237"/>
      <c r="AJ455" s="1237"/>
      <c r="AK455" s="1240"/>
      <c r="AL455" s="1246"/>
      <c r="AM455" s="1237"/>
      <c r="AN455" s="352" t="s">
        <v>30</v>
      </c>
      <c r="AO455" s="298">
        <v>3</v>
      </c>
      <c r="AP455" s="547" t="s">
        <v>31</v>
      </c>
      <c r="AQ455" s="551">
        <v>15000</v>
      </c>
      <c r="AR455" s="1253"/>
    </row>
    <row r="456" spans="1:44" ht="31.5" x14ac:dyDescent="0.2">
      <c r="A456" s="1256"/>
      <c r="B456" s="1274"/>
      <c r="C456" s="1412"/>
      <c r="D456" s="1271"/>
      <c r="E456" s="1259"/>
      <c r="F456" s="1271"/>
      <c r="G456" s="1279"/>
      <c r="H456" s="1256"/>
      <c r="I456" s="1274"/>
      <c r="J456" s="1237"/>
      <c r="K456" s="1237"/>
      <c r="L456" s="1237"/>
      <c r="M456" s="1240"/>
      <c r="N456" s="1243"/>
      <c r="O456" s="1237"/>
      <c r="P456" s="1237"/>
      <c r="Q456" s="1237"/>
      <c r="R456" s="1237"/>
      <c r="S456" s="1240"/>
      <c r="T456" s="1243"/>
      <c r="U456" s="1237"/>
      <c r="V456" s="1237"/>
      <c r="W456" s="1237"/>
      <c r="X456" s="1237"/>
      <c r="Y456" s="1240"/>
      <c r="Z456" s="1246"/>
      <c r="AA456" s="1237"/>
      <c r="AB456" s="1237"/>
      <c r="AC456" s="1237"/>
      <c r="AD456" s="1237"/>
      <c r="AE456" s="1240"/>
      <c r="AF456" s="1246"/>
      <c r="AG456" s="1237"/>
      <c r="AH456" s="1237"/>
      <c r="AI456" s="1237"/>
      <c r="AJ456" s="1237"/>
      <c r="AK456" s="1240"/>
      <c r="AL456" s="1246"/>
      <c r="AM456" s="1237"/>
      <c r="AN456" s="547" t="s">
        <v>32</v>
      </c>
      <c r="AO456" s="298">
        <v>213</v>
      </c>
      <c r="AP456" s="547" t="s">
        <v>31</v>
      </c>
      <c r="AQ456" s="551">
        <v>2453.4277200000001</v>
      </c>
      <c r="AR456" s="1253"/>
    </row>
    <row r="457" spans="1:44" ht="31.5" x14ac:dyDescent="0.2">
      <c r="A457" s="1256"/>
      <c r="B457" s="1274"/>
      <c r="C457" s="1412"/>
      <c r="D457" s="1271"/>
      <c r="E457" s="1259"/>
      <c r="F457" s="1271"/>
      <c r="G457" s="1279"/>
      <c r="H457" s="1256"/>
      <c r="I457" s="1274"/>
      <c r="J457" s="1237"/>
      <c r="K457" s="1237"/>
      <c r="L457" s="1237"/>
      <c r="M457" s="1240"/>
      <c r="N457" s="1243"/>
      <c r="O457" s="1237"/>
      <c r="P457" s="1237"/>
      <c r="Q457" s="1237"/>
      <c r="R457" s="1237"/>
      <c r="S457" s="1240"/>
      <c r="T457" s="1243"/>
      <c r="U457" s="1237"/>
      <c r="V457" s="1237"/>
      <c r="W457" s="1237"/>
      <c r="X457" s="1237"/>
      <c r="Y457" s="1240"/>
      <c r="Z457" s="1246"/>
      <c r="AA457" s="1237"/>
      <c r="AB457" s="1237"/>
      <c r="AC457" s="1237"/>
      <c r="AD457" s="1237"/>
      <c r="AE457" s="1240"/>
      <c r="AF457" s="1246"/>
      <c r="AG457" s="1237"/>
      <c r="AH457" s="1237"/>
      <c r="AI457" s="1237"/>
      <c r="AJ457" s="1237"/>
      <c r="AK457" s="1240"/>
      <c r="AL457" s="1246"/>
      <c r="AM457" s="1237"/>
      <c r="AN457" s="547" t="s">
        <v>344</v>
      </c>
      <c r="AO457" s="298">
        <v>5200</v>
      </c>
      <c r="AP457" s="547" t="s">
        <v>34</v>
      </c>
      <c r="AQ457" s="551">
        <v>28600</v>
      </c>
      <c r="AR457" s="1253"/>
    </row>
    <row r="458" spans="1:44" ht="15.75" x14ac:dyDescent="0.2">
      <c r="A458" s="1256"/>
      <c r="B458" s="1274"/>
      <c r="C458" s="1412"/>
      <c r="D458" s="1271"/>
      <c r="E458" s="1259"/>
      <c r="F458" s="1271"/>
      <c r="G458" s="1279"/>
      <c r="H458" s="1256"/>
      <c r="I458" s="1274"/>
      <c r="J458" s="1237"/>
      <c r="K458" s="1237"/>
      <c r="L458" s="1237"/>
      <c r="M458" s="1240"/>
      <c r="N458" s="1243"/>
      <c r="O458" s="1237"/>
      <c r="P458" s="1237"/>
      <c r="Q458" s="1237"/>
      <c r="R458" s="1237"/>
      <c r="S458" s="1240"/>
      <c r="T458" s="1243"/>
      <c r="U458" s="1237"/>
      <c r="V458" s="1237"/>
      <c r="W458" s="1237"/>
      <c r="X458" s="1237"/>
      <c r="Y458" s="1240"/>
      <c r="Z458" s="1246"/>
      <c r="AA458" s="1237"/>
      <c r="AB458" s="1237"/>
      <c r="AC458" s="1237"/>
      <c r="AD458" s="1237"/>
      <c r="AE458" s="1240"/>
      <c r="AF458" s="1246"/>
      <c r="AG458" s="1237"/>
      <c r="AH458" s="1237"/>
      <c r="AI458" s="1237"/>
      <c r="AJ458" s="1237"/>
      <c r="AK458" s="1240"/>
      <c r="AL458" s="1246"/>
      <c r="AM458" s="1237"/>
      <c r="AN458" s="547" t="s">
        <v>35</v>
      </c>
      <c r="AO458" s="298">
        <v>35000</v>
      </c>
      <c r="AP458" s="547" t="s">
        <v>25</v>
      </c>
      <c r="AQ458" s="551">
        <v>175000</v>
      </c>
      <c r="AR458" s="1253"/>
    </row>
    <row r="459" spans="1:44" ht="16.5" thickBot="1" x14ac:dyDescent="0.25">
      <c r="A459" s="1257"/>
      <c r="B459" s="1275"/>
      <c r="C459" s="1413"/>
      <c r="D459" s="1272"/>
      <c r="E459" s="1260"/>
      <c r="F459" s="1272"/>
      <c r="G459" s="1280"/>
      <c r="H459" s="1257"/>
      <c r="I459" s="1275"/>
      <c r="J459" s="1238"/>
      <c r="K459" s="1238"/>
      <c r="L459" s="1238"/>
      <c r="M459" s="1241"/>
      <c r="N459" s="1244"/>
      <c r="O459" s="1238"/>
      <c r="P459" s="1238"/>
      <c r="Q459" s="1238"/>
      <c r="R459" s="1238"/>
      <c r="S459" s="1241"/>
      <c r="T459" s="1244"/>
      <c r="U459" s="1238"/>
      <c r="V459" s="1238"/>
      <c r="W459" s="1238"/>
      <c r="X459" s="1238"/>
      <c r="Y459" s="1241"/>
      <c r="Z459" s="1247"/>
      <c r="AA459" s="1238"/>
      <c r="AB459" s="1238"/>
      <c r="AC459" s="1238"/>
      <c r="AD459" s="1238"/>
      <c r="AE459" s="1241"/>
      <c r="AF459" s="1247"/>
      <c r="AG459" s="1238"/>
      <c r="AH459" s="1238"/>
      <c r="AI459" s="1238"/>
      <c r="AJ459" s="1238"/>
      <c r="AK459" s="1241"/>
      <c r="AL459" s="1247"/>
      <c r="AM459" s="1238"/>
      <c r="AN459" s="549" t="s">
        <v>36</v>
      </c>
      <c r="AO459" s="301">
        <v>5200</v>
      </c>
      <c r="AP459" s="549" t="s">
        <v>34</v>
      </c>
      <c r="AQ459" s="302">
        <v>20155.616000000002</v>
      </c>
      <c r="AR459" s="1254"/>
    </row>
    <row r="460" spans="1:44" ht="15.75" x14ac:dyDescent="0.2">
      <c r="A460" s="1374">
        <v>20</v>
      </c>
      <c r="B460" s="1377" t="s">
        <v>456</v>
      </c>
      <c r="C460" s="1378" t="s">
        <v>457</v>
      </c>
      <c r="D460" s="1381">
        <v>1.65</v>
      </c>
      <c r="E460" s="1377">
        <v>33234</v>
      </c>
      <c r="F460" s="1381">
        <v>1.65</v>
      </c>
      <c r="G460" s="1382">
        <v>33234</v>
      </c>
      <c r="H460" s="1383"/>
      <c r="I460" s="1369"/>
      <c r="J460" s="1237"/>
      <c r="K460" s="1237"/>
      <c r="L460" s="1237"/>
      <c r="M460" s="1240"/>
      <c r="N460" s="1243"/>
      <c r="O460" s="1237"/>
      <c r="P460" s="1237"/>
      <c r="Q460" s="1237"/>
      <c r="R460" s="1237"/>
      <c r="S460" s="1240"/>
      <c r="T460" s="1243"/>
      <c r="U460" s="1237"/>
      <c r="V460" s="1237"/>
      <c r="W460" s="1237"/>
      <c r="X460" s="1237"/>
      <c r="Y460" s="1240"/>
      <c r="Z460" s="1246"/>
      <c r="AA460" s="1237"/>
      <c r="AB460" s="1237"/>
      <c r="AC460" s="1237"/>
      <c r="AD460" s="1237"/>
      <c r="AE460" s="1366"/>
      <c r="AF460" s="1243"/>
      <c r="AG460" s="1237"/>
      <c r="AH460" s="1237"/>
      <c r="AI460" s="1237"/>
      <c r="AJ460" s="1237"/>
      <c r="AK460" s="1240"/>
      <c r="AL460" s="1246" t="s">
        <v>85</v>
      </c>
      <c r="AM460" s="1237" t="s">
        <v>458</v>
      </c>
      <c r="AN460" s="1369" t="s">
        <v>24</v>
      </c>
      <c r="AO460" s="358">
        <v>1.65</v>
      </c>
      <c r="AP460" s="546" t="s">
        <v>15</v>
      </c>
      <c r="AQ460" s="1373">
        <v>166170</v>
      </c>
      <c r="AR460" s="1253"/>
    </row>
    <row r="461" spans="1:44" ht="15.75" x14ac:dyDescent="0.2">
      <c r="A461" s="1375"/>
      <c r="B461" s="1259"/>
      <c r="C461" s="1379"/>
      <c r="D461" s="1271"/>
      <c r="E461" s="1259"/>
      <c r="F461" s="1271"/>
      <c r="G461" s="1265"/>
      <c r="H461" s="1384"/>
      <c r="I461" s="1274"/>
      <c r="J461" s="1237"/>
      <c r="K461" s="1237"/>
      <c r="L461" s="1237"/>
      <c r="M461" s="1240"/>
      <c r="N461" s="1243"/>
      <c r="O461" s="1237"/>
      <c r="P461" s="1237"/>
      <c r="Q461" s="1237"/>
      <c r="R461" s="1237"/>
      <c r="S461" s="1240"/>
      <c r="T461" s="1243"/>
      <c r="U461" s="1237"/>
      <c r="V461" s="1237"/>
      <c r="W461" s="1237"/>
      <c r="X461" s="1237"/>
      <c r="Y461" s="1240"/>
      <c r="Z461" s="1246"/>
      <c r="AA461" s="1237"/>
      <c r="AB461" s="1237"/>
      <c r="AC461" s="1237"/>
      <c r="AD461" s="1237"/>
      <c r="AE461" s="1366"/>
      <c r="AF461" s="1243"/>
      <c r="AG461" s="1237"/>
      <c r="AH461" s="1237"/>
      <c r="AI461" s="1237"/>
      <c r="AJ461" s="1237"/>
      <c r="AK461" s="1240"/>
      <c r="AL461" s="1246"/>
      <c r="AM461" s="1237"/>
      <c r="AN461" s="1274"/>
      <c r="AO461" s="298">
        <v>33234</v>
      </c>
      <c r="AP461" s="547" t="s">
        <v>25</v>
      </c>
      <c r="AQ461" s="1276"/>
      <c r="AR461" s="1253"/>
    </row>
    <row r="462" spans="1:44" ht="15.75" x14ac:dyDescent="0.2">
      <c r="A462" s="1375"/>
      <c r="B462" s="1259"/>
      <c r="C462" s="1379"/>
      <c r="D462" s="1271"/>
      <c r="E462" s="1259"/>
      <c r="F462" s="1271"/>
      <c r="G462" s="1265"/>
      <c r="H462" s="1384"/>
      <c r="I462" s="1274"/>
      <c r="J462" s="1237"/>
      <c r="K462" s="1237"/>
      <c r="L462" s="1237"/>
      <c r="M462" s="1240"/>
      <c r="N462" s="1243"/>
      <c r="O462" s="1237"/>
      <c r="P462" s="1237"/>
      <c r="Q462" s="1237"/>
      <c r="R462" s="1237"/>
      <c r="S462" s="1240"/>
      <c r="T462" s="1243"/>
      <c r="U462" s="1237"/>
      <c r="V462" s="1237"/>
      <c r="W462" s="1237"/>
      <c r="X462" s="1237"/>
      <c r="Y462" s="1240"/>
      <c r="Z462" s="1246"/>
      <c r="AA462" s="1237"/>
      <c r="AB462" s="1237"/>
      <c r="AC462" s="1237"/>
      <c r="AD462" s="1237"/>
      <c r="AE462" s="1366"/>
      <c r="AF462" s="1243"/>
      <c r="AG462" s="1237"/>
      <c r="AH462" s="1237"/>
      <c r="AI462" s="1237"/>
      <c r="AJ462" s="1237"/>
      <c r="AK462" s="1240"/>
      <c r="AL462" s="1246"/>
      <c r="AM462" s="1237"/>
      <c r="AN462" s="1274" t="s">
        <v>29</v>
      </c>
      <c r="AO462" s="298">
        <v>4.57</v>
      </c>
      <c r="AP462" s="547" t="s">
        <v>15</v>
      </c>
      <c r="AQ462" s="1276">
        <v>2304.9020800000003</v>
      </c>
      <c r="AR462" s="1253"/>
    </row>
    <row r="463" spans="1:44" ht="15.75" x14ac:dyDescent="0.2">
      <c r="A463" s="1375"/>
      <c r="B463" s="1259"/>
      <c r="C463" s="1379"/>
      <c r="D463" s="1271"/>
      <c r="E463" s="1259"/>
      <c r="F463" s="1271"/>
      <c r="G463" s="1265"/>
      <c r="H463" s="1384"/>
      <c r="I463" s="1274"/>
      <c r="J463" s="1237"/>
      <c r="K463" s="1237"/>
      <c r="L463" s="1237"/>
      <c r="M463" s="1240"/>
      <c r="N463" s="1243"/>
      <c r="O463" s="1237"/>
      <c r="P463" s="1237"/>
      <c r="Q463" s="1237"/>
      <c r="R463" s="1237"/>
      <c r="S463" s="1240"/>
      <c r="T463" s="1243"/>
      <c r="U463" s="1237"/>
      <c r="V463" s="1237"/>
      <c r="W463" s="1237"/>
      <c r="X463" s="1237"/>
      <c r="Y463" s="1240"/>
      <c r="Z463" s="1246"/>
      <c r="AA463" s="1237"/>
      <c r="AB463" s="1237"/>
      <c r="AC463" s="1237"/>
      <c r="AD463" s="1237"/>
      <c r="AE463" s="1366"/>
      <c r="AF463" s="1243"/>
      <c r="AG463" s="1237"/>
      <c r="AH463" s="1237"/>
      <c r="AI463" s="1237"/>
      <c r="AJ463" s="1237"/>
      <c r="AK463" s="1240"/>
      <c r="AL463" s="1246"/>
      <c r="AM463" s="1237"/>
      <c r="AN463" s="1274"/>
      <c r="AO463" s="298">
        <v>449.58</v>
      </c>
      <c r="AP463" s="547" t="s">
        <v>25</v>
      </c>
      <c r="AQ463" s="1276"/>
      <c r="AR463" s="1253"/>
    </row>
    <row r="464" spans="1:44" ht="31.5" x14ac:dyDescent="0.25">
      <c r="A464" s="1375"/>
      <c r="B464" s="1259"/>
      <c r="C464" s="1379"/>
      <c r="D464" s="1271"/>
      <c r="E464" s="1259"/>
      <c r="F464" s="1271"/>
      <c r="G464" s="1265"/>
      <c r="H464" s="1384"/>
      <c r="I464" s="1274"/>
      <c r="J464" s="1237"/>
      <c r="K464" s="1237"/>
      <c r="L464" s="1237"/>
      <c r="M464" s="1240"/>
      <c r="N464" s="1243"/>
      <c r="O464" s="1237"/>
      <c r="P464" s="1237"/>
      <c r="Q464" s="1237"/>
      <c r="R464" s="1237"/>
      <c r="S464" s="1240"/>
      <c r="T464" s="1243"/>
      <c r="U464" s="1237"/>
      <c r="V464" s="1237"/>
      <c r="W464" s="1237"/>
      <c r="X464" s="1237"/>
      <c r="Y464" s="1240"/>
      <c r="Z464" s="1246"/>
      <c r="AA464" s="1237"/>
      <c r="AB464" s="1237"/>
      <c r="AC464" s="1237"/>
      <c r="AD464" s="1237"/>
      <c r="AE464" s="1366"/>
      <c r="AF464" s="1243"/>
      <c r="AG464" s="1237"/>
      <c r="AH464" s="1237"/>
      <c r="AI464" s="1237"/>
      <c r="AJ464" s="1237"/>
      <c r="AK464" s="1240"/>
      <c r="AL464" s="1246"/>
      <c r="AM464" s="1237"/>
      <c r="AN464" s="352" t="s">
        <v>30</v>
      </c>
      <c r="AO464" s="298">
        <v>1</v>
      </c>
      <c r="AP464" s="547" t="s">
        <v>31</v>
      </c>
      <c r="AQ464" s="551">
        <v>5000</v>
      </c>
      <c r="AR464" s="1253"/>
    </row>
    <row r="465" spans="1:45" ht="31.5" x14ac:dyDescent="0.2">
      <c r="A465" s="1375"/>
      <c r="B465" s="1259"/>
      <c r="C465" s="1379"/>
      <c r="D465" s="1271"/>
      <c r="E465" s="1259"/>
      <c r="F465" s="1271"/>
      <c r="G465" s="1265"/>
      <c r="H465" s="1384"/>
      <c r="I465" s="1274"/>
      <c r="J465" s="1237"/>
      <c r="K465" s="1237"/>
      <c r="L465" s="1237"/>
      <c r="M465" s="1240"/>
      <c r="N465" s="1243"/>
      <c r="O465" s="1237"/>
      <c r="P465" s="1237"/>
      <c r="Q465" s="1237"/>
      <c r="R465" s="1237"/>
      <c r="S465" s="1240"/>
      <c r="T465" s="1243"/>
      <c r="U465" s="1237"/>
      <c r="V465" s="1237"/>
      <c r="W465" s="1237"/>
      <c r="X465" s="1237"/>
      <c r="Y465" s="1240"/>
      <c r="Z465" s="1246"/>
      <c r="AA465" s="1237"/>
      <c r="AB465" s="1237"/>
      <c r="AC465" s="1237"/>
      <c r="AD465" s="1237"/>
      <c r="AE465" s="1366"/>
      <c r="AF465" s="1243"/>
      <c r="AG465" s="1237"/>
      <c r="AH465" s="1237"/>
      <c r="AI465" s="1237"/>
      <c r="AJ465" s="1237"/>
      <c r="AK465" s="1240"/>
      <c r="AL465" s="1246"/>
      <c r="AM465" s="1237"/>
      <c r="AN465" s="547" t="s">
        <v>32</v>
      </c>
      <c r="AO465" s="298">
        <v>127</v>
      </c>
      <c r="AP465" s="547" t="s">
        <v>31</v>
      </c>
      <c r="AQ465" s="551">
        <v>1462.8418800000002</v>
      </c>
      <c r="AR465" s="1253"/>
    </row>
    <row r="466" spans="1:45" ht="31.5" x14ac:dyDescent="0.2">
      <c r="A466" s="1375"/>
      <c r="B466" s="1259"/>
      <c r="C466" s="1379"/>
      <c r="D466" s="1271"/>
      <c r="E466" s="1259"/>
      <c r="F466" s="1271"/>
      <c r="G466" s="1265"/>
      <c r="H466" s="1384"/>
      <c r="I466" s="1274"/>
      <c r="J466" s="1237"/>
      <c r="K466" s="1237"/>
      <c r="L466" s="1237"/>
      <c r="M466" s="1240"/>
      <c r="N466" s="1243"/>
      <c r="O466" s="1237"/>
      <c r="P466" s="1237"/>
      <c r="Q466" s="1237"/>
      <c r="R466" s="1237"/>
      <c r="S466" s="1240"/>
      <c r="T466" s="1243"/>
      <c r="U466" s="1237"/>
      <c r="V466" s="1237"/>
      <c r="W466" s="1237"/>
      <c r="X466" s="1237"/>
      <c r="Y466" s="1240"/>
      <c r="Z466" s="1246"/>
      <c r="AA466" s="1237"/>
      <c r="AB466" s="1237"/>
      <c r="AC466" s="1237"/>
      <c r="AD466" s="1237"/>
      <c r="AE466" s="1366"/>
      <c r="AF466" s="1243"/>
      <c r="AG466" s="1237"/>
      <c r="AH466" s="1237"/>
      <c r="AI466" s="1237"/>
      <c r="AJ466" s="1237"/>
      <c r="AK466" s="1240"/>
      <c r="AL466" s="1246"/>
      <c r="AM466" s="1237"/>
      <c r="AN466" s="547" t="s">
        <v>344</v>
      </c>
      <c r="AO466" s="298">
        <v>995</v>
      </c>
      <c r="AP466" s="547" t="s">
        <v>34</v>
      </c>
      <c r="AQ466" s="551">
        <v>5472.5</v>
      </c>
      <c r="AR466" s="1253"/>
    </row>
    <row r="467" spans="1:45" ht="15.75" x14ac:dyDescent="0.2">
      <c r="A467" s="1375"/>
      <c r="B467" s="1259"/>
      <c r="C467" s="1379"/>
      <c r="D467" s="1271"/>
      <c r="E467" s="1259"/>
      <c r="F467" s="1271"/>
      <c r="G467" s="1265"/>
      <c r="H467" s="1384"/>
      <c r="I467" s="1274"/>
      <c r="J467" s="1237"/>
      <c r="K467" s="1237"/>
      <c r="L467" s="1237"/>
      <c r="M467" s="1240"/>
      <c r="N467" s="1243"/>
      <c r="O467" s="1237"/>
      <c r="P467" s="1237"/>
      <c r="Q467" s="1237"/>
      <c r="R467" s="1237"/>
      <c r="S467" s="1240"/>
      <c r="T467" s="1243"/>
      <c r="U467" s="1237"/>
      <c r="V467" s="1237"/>
      <c r="W467" s="1237"/>
      <c r="X467" s="1237"/>
      <c r="Y467" s="1240"/>
      <c r="Z467" s="1246"/>
      <c r="AA467" s="1237"/>
      <c r="AB467" s="1237"/>
      <c r="AC467" s="1237"/>
      <c r="AD467" s="1237"/>
      <c r="AE467" s="1366"/>
      <c r="AF467" s="1243"/>
      <c r="AG467" s="1237"/>
      <c r="AH467" s="1237"/>
      <c r="AI467" s="1237"/>
      <c r="AJ467" s="1237"/>
      <c r="AK467" s="1240"/>
      <c r="AL467" s="1246"/>
      <c r="AM467" s="1237"/>
      <c r="AN467" s="547" t="s">
        <v>35</v>
      </c>
      <c r="AO467" s="298">
        <v>9310</v>
      </c>
      <c r="AP467" s="547" t="s">
        <v>25</v>
      </c>
      <c r="AQ467" s="551">
        <v>46550</v>
      </c>
      <c r="AR467" s="1253"/>
    </row>
    <row r="468" spans="1:45" ht="16.5" thickBot="1" x14ac:dyDescent="0.25">
      <c r="A468" s="1376"/>
      <c r="B468" s="1260"/>
      <c r="C468" s="1380"/>
      <c r="D468" s="1272"/>
      <c r="E468" s="1260"/>
      <c r="F468" s="1272"/>
      <c r="G468" s="1266"/>
      <c r="H468" s="1385"/>
      <c r="I468" s="1275"/>
      <c r="J468" s="1238"/>
      <c r="K468" s="1238"/>
      <c r="L468" s="1238"/>
      <c r="M468" s="1241"/>
      <c r="N468" s="1244"/>
      <c r="O468" s="1238"/>
      <c r="P468" s="1238"/>
      <c r="Q468" s="1238"/>
      <c r="R468" s="1238"/>
      <c r="S468" s="1241"/>
      <c r="T468" s="1244"/>
      <c r="U468" s="1238"/>
      <c r="V468" s="1238"/>
      <c r="W468" s="1238"/>
      <c r="X468" s="1238"/>
      <c r="Y468" s="1241"/>
      <c r="Z468" s="1247"/>
      <c r="AA468" s="1238"/>
      <c r="AB468" s="1238"/>
      <c r="AC468" s="1238"/>
      <c r="AD468" s="1238"/>
      <c r="AE468" s="1367"/>
      <c r="AF468" s="1244"/>
      <c r="AG468" s="1238"/>
      <c r="AH468" s="1238"/>
      <c r="AI468" s="1238"/>
      <c r="AJ468" s="1238"/>
      <c r="AK468" s="1241"/>
      <c r="AL468" s="1247"/>
      <c r="AM468" s="1238"/>
      <c r="AN468" s="549" t="s">
        <v>36</v>
      </c>
      <c r="AO468" s="301">
        <v>3148</v>
      </c>
      <c r="AP468" s="549" t="s">
        <v>34</v>
      </c>
      <c r="AQ468" s="302">
        <v>12201.89984</v>
      </c>
      <c r="AR468" s="1254"/>
    </row>
    <row r="469" spans="1:45" ht="16.5" thickBot="1" x14ac:dyDescent="0.25">
      <c r="A469" s="1408" t="s">
        <v>459</v>
      </c>
      <c r="B469" s="1409"/>
      <c r="C469" s="1410"/>
      <c r="D469" s="396"/>
      <c r="E469" s="397"/>
      <c r="F469" s="397"/>
      <c r="G469" s="398"/>
      <c r="H469" s="396"/>
      <c r="I469" s="397"/>
      <c r="J469" s="397"/>
      <c r="K469" s="535"/>
      <c r="L469" s="397"/>
      <c r="M469" s="536">
        <v>232837.02120799996</v>
      </c>
      <c r="N469" s="396"/>
      <c r="O469" s="397"/>
      <c r="P469" s="397"/>
      <c r="Q469" s="535"/>
      <c r="R469" s="397"/>
      <c r="S469" s="536">
        <v>21147.5</v>
      </c>
      <c r="T469" s="399"/>
      <c r="U469" s="400"/>
      <c r="V469" s="400"/>
      <c r="W469" s="534"/>
      <c r="X469" s="400"/>
      <c r="Y469" s="536">
        <v>610564.28726591996</v>
      </c>
      <c r="Z469" s="399"/>
      <c r="AA469" s="400"/>
      <c r="AB469" s="400"/>
      <c r="AC469" s="534"/>
      <c r="AD469" s="400"/>
      <c r="AE469" s="536">
        <v>265448.61620799999</v>
      </c>
      <c r="AF469" s="407"/>
      <c r="AG469" s="400"/>
      <c r="AH469" s="400"/>
      <c r="AI469" s="534"/>
      <c r="AJ469" s="400"/>
      <c r="AK469" s="536">
        <v>174670.996824</v>
      </c>
      <c r="AL469" s="407"/>
      <c r="AM469" s="400"/>
      <c r="AN469" s="400"/>
      <c r="AO469" s="534"/>
      <c r="AP469" s="400"/>
      <c r="AQ469" s="536">
        <v>1196302.3865360001</v>
      </c>
      <c r="AR469" s="408"/>
      <c r="AS469" s="729">
        <f>M469+S469+Y469+AE469+AK469+AQ469</f>
        <v>2500970.80804192</v>
      </c>
    </row>
    <row r="470" spans="1:45" ht="15.75" x14ac:dyDescent="0.25">
      <c r="A470" s="1396" t="s">
        <v>57</v>
      </c>
      <c r="B470" s="1396"/>
      <c r="C470" s="1396"/>
      <c r="D470" s="1396"/>
      <c r="E470" s="1396"/>
      <c r="F470" s="1396"/>
      <c r="G470" s="1396"/>
      <c r="H470" s="1396"/>
      <c r="I470" s="1397"/>
      <c r="J470" s="1402" t="s">
        <v>24</v>
      </c>
      <c r="K470" s="675">
        <v>4.1500000000000004</v>
      </c>
      <c r="L470" s="666" t="s">
        <v>15</v>
      </c>
      <c r="M470" s="1407">
        <v>174706.42582399998</v>
      </c>
      <c r="N470" s="461"/>
      <c r="O470" s="662"/>
      <c r="P470" s="1395" t="s">
        <v>24</v>
      </c>
      <c r="Q470" s="660">
        <v>0.94199999999999995</v>
      </c>
      <c r="R470" s="661" t="s">
        <v>15</v>
      </c>
      <c r="S470" s="1415">
        <v>9084.4457360000015</v>
      </c>
      <c r="T470" s="461"/>
      <c r="U470" s="401"/>
      <c r="V470" s="1395" t="s">
        <v>24</v>
      </c>
      <c r="W470" s="660">
        <v>7.7240000000000002</v>
      </c>
      <c r="X470" s="661" t="s">
        <v>15</v>
      </c>
      <c r="Y470" s="1415">
        <v>456000</v>
      </c>
      <c r="Z470" s="461"/>
      <c r="AA470" s="662"/>
      <c r="AB470" s="1395" t="s">
        <v>24</v>
      </c>
      <c r="AC470" s="660">
        <v>4.0449999999999999</v>
      </c>
      <c r="AD470" s="661" t="s">
        <v>15</v>
      </c>
      <c r="AE470" s="1415">
        <v>227100</v>
      </c>
      <c r="AF470" s="461"/>
      <c r="AG470" s="662"/>
      <c r="AH470" s="1395" t="s">
        <v>24</v>
      </c>
      <c r="AI470" s="660">
        <v>1.2999999999999998</v>
      </c>
      <c r="AJ470" s="661" t="s">
        <v>15</v>
      </c>
      <c r="AK470" s="1415">
        <v>72357.381624000001</v>
      </c>
      <c r="AL470" s="461"/>
      <c r="AM470" s="662"/>
      <c r="AN470" s="1395" t="s">
        <v>24</v>
      </c>
      <c r="AO470" s="663">
        <f>AO417+AO425+AO433+AO442+AO451+AO460</f>
        <v>8.391</v>
      </c>
      <c r="AP470" s="661" t="s">
        <v>15</v>
      </c>
      <c r="AQ470" s="1415">
        <v>746425.62968480005</v>
      </c>
      <c r="AR470" s="1360"/>
    </row>
    <row r="471" spans="1:45" ht="15.75" x14ac:dyDescent="0.25">
      <c r="A471" s="1398"/>
      <c r="B471" s="1398"/>
      <c r="C471" s="1398"/>
      <c r="D471" s="1398"/>
      <c r="E471" s="1398"/>
      <c r="F471" s="1398"/>
      <c r="G471" s="1398"/>
      <c r="H471" s="1398"/>
      <c r="I471" s="1399"/>
      <c r="J471" s="1403"/>
      <c r="K471" s="675">
        <v>41650</v>
      </c>
      <c r="L471" s="665" t="s">
        <v>25</v>
      </c>
      <c r="M471" s="1392"/>
      <c r="N471" s="462"/>
      <c r="O471" s="666"/>
      <c r="P471" s="1390"/>
      <c r="Q471" s="664">
        <v>4229.5</v>
      </c>
      <c r="R471" s="665" t="s">
        <v>25</v>
      </c>
      <c r="S471" s="1392"/>
      <c r="T471" s="462"/>
      <c r="U471" s="403"/>
      <c r="V471" s="1390"/>
      <c r="W471" s="664">
        <v>88900</v>
      </c>
      <c r="X471" s="665" t="s">
        <v>25</v>
      </c>
      <c r="Y471" s="1392"/>
      <c r="Z471" s="462"/>
      <c r="AA471" s="666"/>
      <c r="AB471" s="1390"/>
      <c r="AC471" s="664">
        <v>43416</v>
      </c>
      <c r="AD471" s="665" t="s">
        <v>25</v>
      </c>
      <c r="AE471" s="1392"/>
      <c r="AF471" s="464"/>
      <c r="AG471" s="666"/>
      <c r="AH471" s="1390"/>
      <c r="AI471" s="664">
        <v>21800</v>
      </c>
      <c r="AJ471" s="665" t="s">
        <v>25</v>
      </c>
      <c r="AK471" s="1392"/>
      <c r="AL471" s="464"/>
      <c r="AM471" s="667"/>
      <c r="AN471" s="1390"/>
      <c r="AO471" s="664">
        <f>AO418+AO426+AO434+AO443+AO452+AO461</f>
        <v>164996</v>
      </c>
      <c r="AP471" s="665" t="s">
        <v>25</v>
      </c>
      <c r="AQ471" s="1392"/>
      <c r="AR471" s="1361"/>
    </row>
    <row r="472" spans="1:45" ht="15.75" hidden="1" x14ac:dyDescent="0.25">
      <c r="A472" s="1398"/>
      <c r="B472" s="1398"/>
      <c r="C472" s="1398"/>
      <c r="D472" s="1398"/>
      <c r="E472" s="1398"/>
      <c r="F472" s="1398"/>
      <c r="G472" s="1398"/>
      <c r="H472" s="1398"/>
      <c r="I472" s="1399"/>
      <c r="J472" s="1404" t="s">
        <v>26</v>
      </c>
      <c r="K472" s="668"/>
      <c r="L472" s="669" t="s">
        <v>15</v>
      </c>
      <c r="M472" s="670"/>
      <c r="N472" s="462"/>
      <c r="O472" s="671"/>
      <c r="P472" s="1393" t="s">
        <v>26</v>
      </c>
      <c r="Q472" s="668"/>
      <c r="R472" s="669" t="s">
        <v>15</v>
      </c>
      <c r="S472" s="670"/>
      <c r="T472" s="462"/>
      <c r="U472" s="403"/>
      <c r="V472" s="1393" t="s">
        <v>26</v>
      </c>
      <c r="W472" s="668"/>
      <c r="X472" s="669" t="s">
        <v>15</v>
      </c>
      <c r="Y472" s="670"/>
      <c r="Z472" s="462"/>
      <c r="AA472" s="671"/>
      <c r="AB472" s="1393" t="s">
        <v>26</v>
      </c>
      <c r="AC472" s="668"/>
      <c r="AD472" s="669" t="s">
        <v>15</v>
      </c>
      <c r="AE472" s="670"/>
      <c r="AF472" s="462"/>
      <c r="AG472" s="671"/>
      <c r="AH472" s="1393" t="s">
        <v>26</v>
      </c>
      <c r="AI472" s="668"/>
      <c r="AJ472" s="669" t="s">
        <v>15</v>
      </c>
      <c r="AK472" s="670"/>
      <c r="AL472" s="462"/>
      <c r="AM472" s="671"/>
      <c r="AN472" s="1393" t="s">
        <v>26</v>
      </c>
      <c r="AO472" s="668"/>
      <c r="AP472" s="669" t="s">
        <v>15</v>
      </c>
      <c r="AQ472" s="670"/>
      <c r="AR472" s="1361"/>
    </row>
    <row r="473" spans="1:45" ht="15.75" hidden="1" x14ac:dyDescent="0.25">
      <c r="A473" s="1398"/>
      <c r="B473" s="1398"/>
      <c r="C473" s="1398"/>
      <c r="D473" s="1398"/>
      <c r="E473" s="1398"/>
      <c r="F473" s="1398"/>
      <c r="G473" s="1398"/>
      <c r="H473" s="1398"/>
      <c r="I473" s="1399"/>
      <c r="J473" s="1405"/>
      <c r="K473" s="668"/>
      <c r="L473" s="669" t="s">
        <v>25</v>
      </c>
      <c r="M473" s="670"/>
      <c r="N473" s="462"/>
      <c r="O473" s="671"/>
      <c r="P473" s="1394"/>
      <c r="Q473" s="668"/>
      <c r="R473" s="669" t="s">
        <v>25</v>
      </c>
      <c r="S473" s="670"/>
      <c r="T473" s="462"/>
      <c r="U473" s="403"/>
      <c r="V473" s="1394"/>
      <c r="W473" s="668"/>
      <c r="X473" s="669" t="s">
        <v>25</v>
      </c>
      <c r="Y473" s="670"/>
      <c r="Z473" s="462"/>
      <c r="AA473" s="671"/>
      <c r="AB473" s="1394"/>
      <c r="AC473" s="668"/>
      <c r="AD473" s="669" t="s">
        <v>25</v>
      </c>
      <c r="AE473" s="670"/>
      <c r="AF473" s="462"/>
      <c r="AG473" s="671"/>
      <c r="AH473" s="1394"/>
      <c r="AI473" s="668"/>
      <c r="AJ473" s="669" t="s">
        <v>25</v>
      </c>
      <c r="AK473" s="670"/>
      <c r="AL473" s="462"/>
      <c r="AM473" s="671"/>
      <c r="AN473" s="1394"/>
      <c r="AO473" s="668"/>
      <c r="AP473" s="669" t="s">
        <v>25</v>
      </c>
      <c r="AQ473" s="670"/>
      <c r="AR473" s="1361"/>
    </row>
    <row r="474" spans="1:45" ht="15.75" hidden="1" x14ac:dyDescent="0.25">
      <c r="A474" s="1398"/>
      <c r="B474" s="1398"/>
      <c r="C474" s="1398"/>
      <c r="D474" s="1398"/>
      <c r="E474" s="1398"/>
      <c r="F474" s="1398"/>
      <c r="G474" s="1398"/>
      <c r="H474" s="1398"/>
      <c r="I474" s="1399"/>
      <c r="J474" s="1404" t="s">
        <v>27</v>
      </c>
      <c r="K474" s="668"/>
      <c r="L474" s="669" t="s">
        <v>15</v>
      </c>
      <c r="M474" s="670"/>
      <c r="N474" s="462"/>
      <c r="O474" s="671"/>
      <c r="P474" s="1393" t="s">
        <v>27</v>
      </c>
      <c r="Q474" s="668"/>
      <c r="R474" s="669" t="s">
        <v>15</v>
      </c>
      <c r="S474" s="670"/>
      <c r="T474" s="462"/>
      <c r="U474" s="403"/>
      <c r="V474" s="1393" t="s">
        <v>27</v>
      </c>
      <c r="W474" s="668"/>
      <c r="X474" s="669" t="s">
        <v>15</v>
      </c>
      <c r="Y474" s="670"/>
      <c r="Z474" s="462"/>
      <c r="AA474" s="671"/>
      <c r="AB474" s="1393" t="s">
        <v>27</v>
      </c>
      <c r="AC474" s="668"/>
      <c r="AD474" s="669" t="s">
        <v>15</v>
      </c>
      <c r="AE474" s="670"/>
      <c r="AF474" s="462"/>
      <c r="AG474" s="671"/>
      <c r="AH474" s="1393" t="s">
        <v>27</v>
      </c>
      <c r="AI474" s="668"/>
      <c r="AJ474" s="669" t="s">
        <v>15</v>
      </c>
      <c r="AK474" s="670"/>
      <c r="AL474" s="462"/>
      <c r="AM474" s="671"/>
      <c r="AN474" s="1393" t="s">
        <v>27</v>
      </c>
      <c r="AO474" s="668"/>
      <c r="AP474" s="669" t="s">
        <v>15</v>
      </c>
      <c r="AQ474" s="670"/>
      <c r="AR474" s="1361"/>
    </row>
    <row r="475" spans="1:45" ht="15.75" hidden="1" x14ac:dyDescent="0.25">
      <c r="A475" s="1398"/>
      <c r="B475" s="1398"/>
      <c r="C475" s="1398"/>
      <c r="D475" s="1398"/>
      <c r="E475" s="1398"/>
      <c r="F475" s="1398"/>
      <c r="G475" s="1398"/>
      <c r="H475" s="1398"/>
      <c r="I475" s="1399"/>
      <c r="J475" s="1405"/>
      <c r="K475" s="668"/>
      <c r="L475" s="669" t="s">
        <v>25</v>
      </c>
      <c r="M475" s="670"/>
      <c r="N475" s="462"/>
      <c r="O475" s="671"/>
      <c r="P475" s="1394"/>
      <c r="Q475" s="668"/>
      <c r="R475" s="669" t="s">
        <v>25</v>
      </c>
      <c r="S475" s="670"/>
      <c r="T475" s="462"/>
      <c r="U475" s="403"/>
      <c r="V475" s="1394"/>
      <c r="W475" s="668"/>
      <c r="X475" s="669" t="s">
        <v>25</v>
      </c>
      <c r="Y475" s="670"/>
      <c r="Z475" s="462"/>
      <c r="AA475" s="671"/>
      <c r="AB475" s="1394"/>
      <c r="AC475" s="668"/>
      <c r="AD475" s="669" t="s">
        <v>25</v>
      </c>
      <c r="AE475" s="670"/>
      <c r="AF475" s="462"/>
      <c r="AG475" s="671"/>
      <c r="AH475" s="1394"/>
      <c r="AI475" s="668"/>
      <c r="AJ475" s="669" t="s">
        <v>25</v>
      </c>
      <c r="AK475" s="670"/>
      <c r="AL475" s="462"/>
      <c r="AM475" s="671"/>
      <c r="AN475" s="1394"/>
      <c r="AO475" s="668"/>
      <c r="AP475" s="669" t="s">
        <v>25</v>
      </c>
      <c r="AQ475" s="670"/>
      <c r="AR475" s="1361"/>
    </row>
    <row r="476" spans="1:45" ht="15.75" hidden="1" x14ac:dyDescent="0.25">
      <c r="A476" s="1398"/>
      <c r="B476" s="1398"/>
      <c r="C476" s="1398"/>
      <c r="D476" s="1398"/>
      <c r="E476" s="1398"/>
      <c r="F476" s="1398"/>
      <c r="G476" s="1398"/>
      <c r="H476" s="1398"/>
      <c r="I476" s="1399"/>
      <c r="J476" s="1404" t="s">
        <v>28</v>
      </c>
      <c r="K476" s="668"/>
      <c r="L476" s="669" t="s">
        <v>15</v>
      </c>
      <c r="M476" s="670"/>
      <c r="N476" s="462"/>
      <c r="O476" s="671"/>
      <c r="P476" s="1393" t="s">
        <v>28</v>
      </c>
      <c r="Q476" s="668"/>
      <c r="R476" s="669" t="s">
        <v>15</v>
      </c>
      <c r="S476" s="670"/>
      <c r="T476" s="462"/>
      <c r="U476" s="403"/>
      <c r="V476" s="1393" t="s">
        <v>28</v>
      </c>
      <c r="W476" s="668"/>
      <c r="X476" s="669" t="s">
        <v>15</v>
      </c>
      <c r="Y476" s="670"/>
      <c r="Z476" s="462"/>
      <c r="AA476" s="671"/>
      <c r="AB476" s="1393" t="s">
        <v>28</v>
      </c>
      <c r="AC476" s="668"/>
      <c r="AD476" s="669" t="s">
        <v>15</v>
      </c>
      <c r="AE476" s="670"/>
      <c r="AF476" s="462"/>
      <c r="AG476" s="671"/>
      <c r="AH476" s="1393" t="s">
        <v>28</v>
      </c>
      <c r="AI476" s="668"/>
      <c r="AJ476" s="669" t="s">
        <v>15</v>
      </c>
      <c r="AK476" s="670"/>
      <c r="AL476" s="462"/>
      <c r="AM476" s="671"/>
      <c r="AN476" s="1393" t="s">
        <v>28</v>
      </c>
      <c r="AO476" s="668"/>
      <c r="AP476" s="669" t="s">
        <v>15</v>
      </c>
      <c r="AQ476" s="670"/>
      <c r="AR476" s="1361"/>
    </row>
    <row r="477" spans="1:45" ht="15.75" hidden="1" x14ac:dyDescent="0.25">
      <c r="A477" s="1398"/>
      <c r="B477" s="1398"/>
      <c r="C477" s="1398"/>
      <c r="D477" s="1398"/>
      <c r="E477" s="1398"/>
      <c r="F477" s="1398"/>
      <c r="G477" s="1398"/>
      <c r="H477" s="1398"/>
      <c r="I477" s="1399"/>
      <c r="J477" s="1405"/>
      <c r="K477" s="668"/>
      <c r="L477" s="669" t="s">
        <v>25</v>
      </c>
      <c r="M477" s="670"/>
      <c r="N477" s="462"/>
      <c r="O477" s="671"/>
      <c r="P477" s="1394"/>
      <c r="Q477" s="668"/>
      <c r="R477" s="669" t="s">
        <v>25</v>
      </c>
      <c r="S477" s="670"/>
      <c r="T477" s="462"/>
      <c r="U477" s="403"/>
      <c r="V477" s="1394"/>
      <c r="W477" s="668"/>
      <c r="X477" s="669" t="s">
        <v>25</v>
      </c>
      <c r="Y477" s="670"/>
      <c r="Z477" s="462"/>
      <c r="AA477" s="671"/>
      <c r="AB477" s="1394"/>
      <c r="AC477" s="668"/>
      <c r="AD477" s="669" t="s">
        <v>25</v>
      </c>
      <c r="AE477" s="670"/>
      <c r="AF477" s="462"/>
      <c r="AG477" s="671"/>
      <c r="AH477" s="1394"/>
      <c r="AI477" s="668"/>
      <c r="AJ477" s="669" t="s">
        <v>25</v>
      </c>
      <c r="AK477" s="670"/>
      <c r="AL477" s="462"/>
      <c r="AM477" s="671"/>
      <c r="AN477" s="1394"/>
      <c r="AO477" s="668"/>
      <c r="AP477" s="669" t="s">
        <v>25</v>
      </c>
      <c r="AQ477" s="670"/>
      <c r="AR477" s="1361"/>
    </row>
    <row r="478" spans="1:45" ht="15.75" x14ac:dyDescent="0.25">
      <c r="A478" s="1398"/>
      <c r="B478" s="1398"/>
      <c r="C478" s="1398"/>
      <c r="D478" s="1398"/>
      <c r="E478" s="1398"/>
      <c r="F478" s="1398"/>
      <c r="G478" s="1398"/>
      <c r="H478" s="1398"/>
      <c r="I478" s="1399"/>
      <c r="J478" s="1406" t="s">
        <v>29</v>
      </c>
      <c r="K478" s="664">
        <v>476.48</v>
      </c>
      <c r="L478" s="665" t="s">
        <v>25</v>
      </c>
      <c r="M478" s="1391">
        <v>2434.9287039999999</v>
      </c>
      <c r="N478" s="463"/>
      <c r="O478" s="671"/>
      <c r="P478" s="1389" t="s">
        <v>29</v>
      </c>
      <c r="Q478" s="664">
        <v>247.48</v>
      </c>
      <c r="R478" s="665" t="s">
        <v>25</v>
      </c>
      <c r="S478" s="1391">
        <v>1270.9315839999997</v>
      </c>
      <c r="T478" s="463"/>
      <c r="U478" s="426"/>
      <c r="V478" s="1389" t="s">
        <v>29</v>
      </c>
      <c r="W478" s="664">
        <v>814.85</v>
      </c>
      <c r="X478" s="665" t="s">
        <v>25</v>
      </c>
      <c r="Y478" s="1391">
        <v>4185.2553059200009</v>
      </c>
      <c r="Z478" s="463"/>
      <c r="AA478" s="671"/>
      <c r="AB478" s="1389" t="s">
        <v>29</v>
      </c>
      <c r="AC478" s="664">
        <v>22377</v>
      </c>
      <c r="AD478" s="665" t="s">
        <v>25</v>
      </c>
      <c r="AE478" s="1391">
        <v>4405.0959679999996</v>
      </c>
      <c r="AF478" s="462"/>
      <c r="AG478" s="671"/>
      <c r="AH478" s="1389" t="s">
        <v>29</v>
      </c>
      <c r="AI478" s="664">
        <v>1644.65</v>
      </c>
      <c r="AJ478" s="665" t="s">
        <v>25</v>
      </c>
      <c r="AK478" s="1391">
        <v>8398.5678399999997</v>
      </c>
      <c r="AL478" s="462"/>
      <c r="AM478" s="671"/>
      <c r="AN478" s="1389" t="s">
        <v>29</v>
      </c>
      <c r="AO478" s="664">
        <v>2159.81</v>
      </c>
      <c r="AP478" s="665" t="s">
        <v>25</v>
      </c>
      <c r="AQ478" s="1391">
        <v>11078.430771200001</v>
      </c>
      <c r="AR478" s="1361"/>
    </row>
    <row r="479" spans="1:45" ht="15.75" x14ac:dyDescent="0.25">
      <c r="A479" s="1398"/>
      <c r="B479" s="1398"/>
      <c r="C479" s="1398"/>
      <c r="D479" s="1398"/>
      <c r="E479" s="1398"/>
      <c r="F479" s="1398"/>
      <c r="G479" s="1398"/>
      <c r="H479" s="1398"/>
      <c r="I479" s="1399"/>
      <c r="J479" s="1403"/>
      <c r="K479" s="664">
        <v>3.29</v>
      </c>
      <c r="L479" s="665" t="s">
        <v>15</v>
      </c>
      <c r="M479" s="1392"/>
      <c r="N479" s="464"/>
      <c r="O479" s="667"/>
      <c r="P479" s="1390"/>
      <c r="Q479" s="664">
        <v>2.94</v>
      </c>
      <c r="R479" s="665" t="s">
        <v>15</v>
      </c>
      <c r="S479" s="1392"/>
      <c r="T479" s="464"/>
      <c r="U479" s="403"/>
      <c r="V479" s="1390"/>
      <c r="W479" s="664">
        <v>9.7983499999999992</v>
      </c>
      <c r="X479" s="665" t="s">
        <v>15</v>
      </c>
      <c r="Y479" s="1392"/>
      <c r="Z479" s="462"/>
      <c r="AA479" s="671"/>
      <c r="AB479" s="1390"/>
      <c r="AC479" s="664">
        <v>4.085</v>
      </c>
      <c r="AD479" s="665" t="s">
        <v>15</v>
      </c>
      <c r="AE479" s="1392"/>
      <c r="AF479" s="464"/>
      <c r="AG479" s="671"/>
      <c r="AH479" s="1390"/>
      <c r="AI479" s="664">
        <v>10.175000000000001</v>
      </c>
      <c r="AJ479" s="665" t="s">
        <v>15</v>
      </c>
      <c r="AK479" s="1392"/>
      <c r="AL479" s="464"/>
      <c r="AM479" s="667"/>
      <c r="AN479" s="1390"/>
      <c r="AO479" s="664">
        <v>23.045999999999999</v>
      </c>
      <c r="AP479" s="665" t="s">
        <v>15</v>
      </c>
      <c r="AQ479" s="1392"/>
      <c r="AR479" s="1361"/>
    </row>
    <row r="480" spans="1:45" ht="47.25" x14ac:dyDescent="0.25">
      <c r="A480" s="1398"/>
      <c r="B480" s="1398"/>
      <c r="C480" s="1398"/>
      <c r="D480" s="1398"/>
      <c r="E480" s="1398"/>
      <c r="F480" s="1398"/>
      <c r="G480" s="1398"/>
      <c r="H480" s="1398"/>
      <c r="I480" s="1399"/>
      <c r="J480" s="676" t="s">
        <v>30</v>
      </c>
      <c r="K480" s="664">
        <v>0</v>
      </c>
      <c r="L480" s="665" t="s">
        <v>31</v>
      </c>
      <c r="M480" s="664">
        <v>0</v>
      </c>
      <c r="N480" s="465"/>
      <c r="O480" s="673"/>
      <c r="P480" s="672" t="s">
        <v>30</v>
      </c>
      <c r="Q480" s="664"/>
      <c r="R480" s="665" t="s">
        <v>31</v>
      </c>
      <c r="S480" s="677"/>
      <c r="T480" s="462"/>
      <c r="U480" s="426"/>
      <c r="V480" s="672" t="s">
        <v>30</v>
      </c>
      <c r="W480" s="664">
        <v>0</v>
      </c>
      <c r="X480" s="665" t="s">
        <v>31</v>
      </c>
      <c r="Y480" s="664">
        <v>0</v>
      </c>
      <c r="Z480" s="463"/>
      <c r="AA480" s="665"/>
      <c r="AB480" s="672" t="s">
        <v>30</v>
      </c>
      <c r="AC480" s="664">
        <v>1</v>
      </c>
      <c r="AD480" s="665" t="s">
        <v>31</v>
      </c>
      <c r="AE480" s="664">
        <v>4000</v>
      </c>
      <c r="AF480" s="464"/>
      <c r="AG480" s="665"/>
      <c r="AH480" s="672" t="s">
        <v>30</v>
      </c>
      <c r="AI480" s="664">
        <v>3</v>
      </c>
      <c r="AJ480" s="665" t="s">
        <v>31</v>
      </c>
      <c r="AK480" s="664">
        <v>15000</v>
      </c>
      <c r="AL480" s="464"/>
      <c r="AM480" s="667"/>
      <c r="AN480" s="672" t="s">
        <v>30</v>
      </c>
      <c r="AO480" s="664">
        <v>5</v>
      </c>
      <c r="AP480" s="665" t="s">
        <v>31</v>
      </c>
      <c r="AQ480" s="664">
        <v>25000</v>
      </c>
      <c r="AR480" s="1361"/>
    </row>
    <row r="481" spans="1:44" ht="31.5" x14ac:dyDescent="0.25">
      <c r="A481" s="1398"/>
      <c r="B481" s="1398"/>
      <c r="C481" s="1398"/>
      <c r="D481" s="1398"/>
      <c r="E481" s="1398"/>
      <c r="F481" s="1398"/>
      <c r="G481" s="1398"/>
      <c r="H481" s="1398"/>
      <c r="I481" s="1399"/>
      <c r="J481" s="676" t="s">
        <v>32</v>
      </c>
      <c r="K481" s="664">
        <v>191</v>
      </c>
      <c r="L481" s="665" t="s">
        <v>31</v>
      </c>
      <c r="M481" s="664">
        <v>2200.0220400000003</v>
      </c>
      <c r="N481" s="465"/>
      <c r="O481" s="671"/>
      <c r="P481" s="672" t="s">
        <v>32</v>
      </c>
      <c r="Q481" s="664">
        <v>59</v>
      </c>
      <c r="R481" s="665" t="s">
        <v>31</v>
      </c>
      <c r="S481" s="677">
        <v>679.58796000000007</v>
      </c>
      <c r="T481" s="463"/>
      <c r="U481" s="426"/>
      <c r="V481" s="672" t="s">
        <v>32</v>
      </c>
      <c r="W481" s="664">
        <v>249</v>
      </c>
      <c r="X481" s="665" t="s">
        <v>31</v>
      </c>
      <c r="Y481" s="664">
        <v>2868.0915599999998</v>
      </c>
      <c r="Z481" s="465"/>
      <c r="AA481" s="671"/>
      <c r="AB481" s="672" t="s">
        <v>32</v>
      </c>
      <c r="AC481" s="664">
        <v>46</v>
      </c>
      <c r="AD481" s="665" t="s">
        <v>31</v>
      </c>
      <c r="AE481" s="664">
        <v>529.84824000000003</v>
      </c>
      <c r="AF481" s="465"/>
      <c r="AG481" s="673"/>
      <c r="AH481" s="672" t="s">
        <v>32</v>
      </c>
      <c r="AI481" s="664">
        <v>140</v>
      </c>
      <c r="AJ481" s="665" t="s">
        <v>31</v>
      </c>
      <c r="AK481" s="664">
        <v>1612.5816</v>
      </c>
      <c r="AL481" s="465"/>
      <c r="AM481" s="673"/>
      <c r="AN481" s="672" t="s">
        <v>32</v>
      </c>
      <c r="AO481" s="664">
        <v>540</v>
      </c>
      <c r="AP481" s="665" t="s">
        <v>31</v>
      </c>
      <c r="AQ481" s="664">
        <v>6219.9575999999997</v>
      </c>
      <c r="AR481" s="1361"/>
    </row>
    <row r="482" spans="1:44" ht="47.25" x14ac:dyDescent="0.25">
      <c r="A482" s="1398"/>
      <c r="B482" s="1398"/>
      <c r="C482" s="1398"/>
      <c r="D482" s="1398"/>
      <c r="E482" s="1398"/>
      <c r="F482" s="1398"/>
      <c r="G482" s="1398"/>
      <c r="H482" s="1398"/>
      <c r="I482" s="1399"/>
      <c r="J482" s="676" t="s">
        <v>33</v>
      </c>
      <c r="K482" s="664">
        <v>380</v>
      </c>
      <c r="L482" s="665" t="s">
        <v>34</v>
      </c>
      <c r="M482" s="664">
        <v>2090</v>
      </c>
      <c r="N482" s="465"/>
      <c r="O482" s="678"/>
      <c r="P482" s="672" t="s">
        <v>33</v>
      </c>
      <c r="Q482" s="664">
        <v>0</v>
      </c>
      <c r="R482" s="665" t="s">
        <v>34</v>
      </c>
      <c r="S482" s="677">
        <v>0</v>
      </c>
      <c r="T482" s="463"/>
      <c r="U482" s="426"/>
      <c r="V482" s="672" t="s">
        <v>33</v>
      </c>
      <c r="W482" s="664">
        <v>1719</v>
      </c>
      <c r="X482" s="665" t="s">
        <v>34</v>
      </c>
      <c r="Y482" s="664">
        <v>9454.5</v>
      </c>
      <c r="Z482" s="465"/>
      <c r="AA482" s="665"/>
      <c r="AB482" s="672" t="s">
        <v>33</v>
      </c>
      <c r="AC482" s="664">
        <v>1770</v>
      </c>
      <c r="AD482" s="665" t="s">
        <v>34</v>
      </c>
      <c r="AE482" s="664">
        <v>9735</v>
      </c>
      <c r="AF482" s="465"/>
      <c r="AG482" s="673"/>
      <c r="AH482" s="672" t="s">
        <v>33</v>
      </c>
      <c r="AI482" s="664">
        <v>759</v>
      </c>
      <c r="AJ482" s="665" t="s">
        <v>34</v>
      </c>
      <c r="AK482" s="664">
        <v>4174.5</v>
      </c>
      <c r="AL482" s="465"/>
      <c r="AM482" s="673"/>
      <c r="AN482" s="672" t="s">
        <v>33</v>
      </c>
      <c r="AO482" s="664">
        <v>7805</v>
      </c>
      <c r="AP482" s="665" t="s">
        <v>34</v>
      </c>
      <c r="AQ482" s="664">
        <v>42927.5</v>
      </c>
      <c r="AR482" s="1361"/>
    </row>
    <row r="483" spans="1:44" ht="15.75" x14ac:dyDescent="0.25">
      <c r="A483" s="1398"/>
      <c r="B483" s="1398"/>
      <c r="C483" s="1398"/>
      <c r="D483" s="1398"/>
      <c r="E483" s="1398"/>
      <c r="F483" s="1398"/>
      <c r="G483" s="1398"/>
      <c r="H483" s="1398"/>
      <c r="I483" s="1399"/>
      <c r="J483" s="676" t="s">
        <v>35</v>
      </c>
      <c r="K483" s="664">
        <v>6050</v>
      </c>
      <c r="L483" s="665" t="s">
        <v>25</v>
      </c>
      <c r="M483" s="664">
        <v>30250</v>
      </c>
      <c r="N483" s="462"/>
      <c r="O483" s="678"/>
      <c r="P483" s="672" t="s">
        <v>35</v>
      </c>
      <c r="Q483" s="664">
        <v>562</v>
      </c>
      <c r="R483" s="665" t="s">
        <v>25</v>
      </c>
      <c r="S483" s="677">
        <v>2810</v>
      </c>
      <c r="T483" s="463"/>
      <c r="U483" s="426"/>
      <c r="V483" s="672" t="s">
        <v>35</v>
      </c>
      <c r="W483" s="664">
        <v>11950</v>
      </c>
      <c r="X483" s="665" t="s">
        <v>25</v>
      </c>
      <c r="Y483" s="664">
        <v>101793.93799999999</v>
      </c>
      <c r="Z483" s="462"/>
      <c r="AA483" s="665"/>
      <c r="AB483" s="672" t="s">
        <v>35</v>
      </c>
      <c r="AC483" s="664">
        <v>1300</v>
      </c>
      <c r="AD483" s="665" t="s">
        <v>25</v>
      </c>
      <c r="AE483" s="664">
        <v>6500</v>
      </c>
      <c r="AF483" s="465"/>
      <c r="AG483" s="673"/>
      <c r="AH483" s="674" t="s">
        <v>35</v>
      </c>
      <c r="AI483" s="675">
        <v>11779</v>
      </c>
      <c r="AJ483" s="666" t="s">
        <v>25</v>
      </c>
      <c r="AK483" s="675">
        <v>58895</v>
      </c>
      <c r="AL483" s="465"/>
      <c r="AM483" s="673"/>
      <c r="AN483" s="672" t="s">
        <v>35</v>
      </c>
      <c r="AO483" s="664">
        <v>61181</v>
      </c>
      <c r="AP483" s="665" t="s">
        <v>25</v>
      </c>
      <c r="AQ483" s="664">
        <v>305905</v>
      </c>
      <c r="AR483" s="1361"/>
    </row>
    <row r="484" spans="1:44" ht="32.25" thickBot="1" x14ac:dyDescent="0.3">
      <c r="A484" s="1398"/>
      <c r="B484" s="1398"/>
      <c r="C484" s="1398"/>
      <c r="D484" s="1398"/>
      <c r="E484" s="1398"/>
      <c r="F484" s="1398"/>
      <c r="G484" s="1398"/>
      <c r="H484" s="1398"/>
      <c r="I484" s="1399"/>
      <c r="J484" s="679" t="s">
        <v>36</v>
      </c>
      <c r="K484" s="664">
        <v>5458</v>
      </c>
      <c r="L484" s="680" t="s">
        <v>34</v>
      </c>
      <c r="M484" s="681">
        <v>21155.644639999999</v>
      </c>
      <c r="N484" s="463"/>
      <c r="O484" s="678"/>
      <c r="P484" s="672" t="s">
        <v>36</v>
      </c>
      <c r="Q484" s="664">
        <v>1884</v>
      </c>
      <c r="R484" s="665"/>
      <c r="S484" s="677">
        <v>7302.5347199999997</v>
      </c>
      <c r="T484" s="463"/>
      <c r="U484" s="426"/>
      <c r="V484" s="672" t="s">
        <v>36</v>
      </c>
      <c r="W484" s="664">
        <v>7414</v>
      </c>
      <c r="X484" s="665"/>
      <c r="Y484" s="664">
        <v>36262.502399999998</v>
      </c>
      <c r="Z484" s="463"/>
      <c r="AA484" s="671"/>
      <c r="AB484" s="672" t="s">
        <v>36</v>
      </c>
      <c r="AC484" s="664">
        <v>3400</v>
      </c>
      <c r="AD484" s="665"/>
      <c r="AE484" s="664">
        <v>13178.672</v>
      </c>
      <c r="AF484" s="462"/>
      <c r="AG484" s="671"/>
      <c r="AH484" s="672" t="s">
        <v>36</v>
      </c>
      <c r="AI484" s="664">
        <v>3672</v>
      </c>
      <c r="AJ484" s="665"/>
      <c r="AK484" s="664">
        <v>14232.965759999999</v>
      </c>
      <c r="AL484" s="462"/>
      <c r="AM484" s="671"/>
      <c r="AN484" s="672" t="s">
        <v>36</v>
      </c>
      <c r="AO484" s="664">
        <v>15156</v>
      </c>
      <c r="AP484" s="665"/>
      <c r="AQ484" s="664">
        <v>58745.868479999997</v>
      </c>
      <c r="AR484" s="1361"/>
    </row>
    <row r="485" spans="1:44" ht="48" hidden="1" thickBot="1" x14ac:dyDescent="0.3">
      <c r="A485" s="1398"/>
      <c r="B485" s="1398"/>
      <c r="C485" s="1398"/>
      <c r="D485" s="1398"/>
      <c r="E485" s="1398"/>
      <c r="F485" s="1398"/>
      <c r="G485" s="1398"/>
      <c r="H485" s="1398"/>
      <c r="I485" s="1399"/>
      <c r="J485" s="458" t="s">
        <v>37</v>
      </c>
      <c r="K485" s="282"/>
      <c r="L485" s="460" t="s">
        <v>34</v>
      </c>
      <c r="M485" s="459"/>
      <c r="N485" s="402"/>
      <c r="O485" s="404"/>
      <c r="P485" s="431" t="s">
        <v>37</v>
      </c>
      <c r="Q485" s="282"/>
      <c r="R485" s="282" t="s">
        <v>34</v>
      </c>
      <c r="S485" s="430"/>
      <c r="T485" s="402"/>
      <c r="U485" s="404"/>
      <c r="V485" s="431" t="s">
        <v>37</v>
      </c>
      <c r="W485" s="282"/>
      <c r="X485" s="282" t="s">
        <v>34</v>
      </c>
      <c r="Y485" s="285"/>
      <c r="Z485" s="354"/>
      <c r="AA485" s="355"/>
      <c r="AB485" s="431" t="s">
        <v>37</v>
      </c>
      <c r="AC485" s="282"/>
      <c r="AD485" s="282" t="s">
        <v>34</v>
      </c>
      <c r="AE485" s="285"/>
      <c r="AF485" s="354"/>
      <c r="AG485" s="355"/>
      <c r="AH485" s="431" t="s">
        <v>37</v>
      </c>
      <c r="AI485" s="282"/>
      <c r="AJ485" s="282" t="s">
        <v>34</v>
      </c>
      <c r="AK485" s="285"/>
      <c r="AL485" s="354"/>
      <c r="AM485" s="355"/>
      <c r="AN485" s="431" t="s">
        <v>37</v>
      </c>
      <c r="AO485" s="282"/>
      <c r="AP485" s="282" t="s">
        <v>34</v>
      </c>
      <c r="AQ485" s="285"/>
      <c r="AR485" s="1361"/>
    </row>
    <row r="486" spans="1:44" ht="16.5" hidden="1" thickBot="1" x14ac:dyDescent="0.3">
      <c r="A486" s="1400"/>
      <c r="B486" s="1400"/>
      <c r="C486" s="1400"/>
      <c r="D486" s="1400"/>
      <c r="E486" s="1400"/>
      <c r="F486" s="1400"/>
      <c r="G486" s="1400"/>
      <c r="H486" s="1400"/>
      <c r="I486" s="1401"/>
      <c r="J486" s="292" t="s">
        <v>38</v>
      </c>
      <c r="K486" s="428"/>
      <c r="L486" s="428"/>
      <c r="M486" s="429"/>
      <c r="N486" s="405"/>
      <c r="O486" s="406"/>
      <c r="P486" s="432" t="s">
        <v>38</v>
      </c>
      <c r="Q486" s="428"/>
      <c r="R486" s="428"/>
      <c r="S486" s="433"/>
      <c r="T486" s="405"/>
      <c r="U486" s="406"/>
      <c r="V486" s="432" t="s">
        <v>38</v>
      </c>
      <c r="W486" s="428"/>
      <c r="X486" s="428"/>
      <c r="Y486" s="429"/>
      <c r="Z486" s="356"/>
      <c r="AA486" s="357"/>
      <c r="AB486" s="432" t="s">
        <v>38</v>
      </c>
      <c r="AC486" s="428"/>
      <c r="AD486" s="428"/>
      <c r="AE486" s="429"/>
      <c r="AF486" s="356"/>
      <c r="AG486" s="357"/>
      <c r="AH486" s="432" t="s">
        <v>38</v>
      </c>
      <c r="AI486" s="428"/>
      <c r="AJ486" s="428"/>
      <c r="AK486" s="429"/>
      <c r="AL486" s="356"/>
      <c r="AM486" s="357"/>
      <c r="AN486" s="432" t="s">
        <v>38</v>
      </c>
      <c r="AO486" s="428"/>
      <c r="AP486" s="428"/>
      <c r="AQ486" s="429"/>
      <c r="AR486" s="1362"/>
    </row>
    <row r="487" spans="1:44" x14ac:dyDescent="0.2">
      <c r="A487" s="457"/>
      <c r="B487" s="457"/>
      <c r="C487" s="457"/>
      <c r="D487" s="457"/>
      <c r="E487" s="457"/>
      <c r="F487" s="457"/>
      <c r="G487" s="457"/>
      <c r="H487" s="457"/>
      <c r="I487" s="457"/>
      <c r="K487" s="457"/>
      <c r="N487" s="457"/>
      <c r="O487" s="457"/>
      <c r="P487" s="457"/>
      <c r="Q487" s="457"/>
      <c r="R487" s="457"/>
      <c r="S487" s="457"/>
      <c r="T487" s="457"/>
      <c r="U487" s="457"/>
      <c r="V487" s="457"/>
      <c r="W487" s="457"/>
      <c r="X487" s="457"/>
      <c r="Y487" s="457"/>
      <c r="Z487" s="457"/>
      <c r="AA487" s="457"/>
      <c r="AB487" s="457"/>
      <c r="AC487" s="457"/>
      <c r="AD487" s="457"/>
      <c r="AE487" s="457"/>
      <c r="AF487" s="457"/>
      <c r="AG487" s="457"/>
      <c r="AH487" s="457"/>
      <c r="AI487" s="457"/>
      <c r="AJ487" s="457"/>
      <c r="AK487" s="457"/>
      <c r="AL487" s="457"/>
      <c r="AM487" s="457"/>
      <c r="AN487" s="457"/>
      <c r="AO487" s="457"/>
      <c r="AP487" s="457"/>
      <c r="AQ487" s="457"/>
      <c r="AR487" s="457"/>
    </row>
  </sheetData>
  <mergeCells count="2461">
    <mergeCell ref="AQ470:AQ471"/>
    <mergeCell ref="AK470:AK471"/>
    <mergeCell ref="AE470:AE471"/>
    <mergeCell ref="Y373:Y374"/>
    <mergeCell ref="Y470:Y471"/>
    <mergeCell ref="AR2:AR4"/>
    <mergeCell ref="H3:I4"/>
    <mergeCell ref="J3:J5"/>
    <mergeCell ref="K3:L4"/>
    <mergeCell ref="M3:M4"/>
    <mergeCell ref="N3:O4"/>
    <mergeCell ref="P3:P5"/>
    <mergeCell ref="Q3:R4"/>
    <mergeCell ref="S3:S4"/>
    <mergeCell ref="AH7:AH8"/>
    <mergeCell ref="AK7:AK8"/>
    <mergeCell ref="AN7:AN8"/>
    <mergeCell ref="J9:J10"/>
    <mergeCell ref="P9:P10"/>
    <mergeCell ref="V9:V10"/>
    <mergeCell ref="AB9:AB10"/>
    <mergeCell ref="AH9:AH10"/>
    <mergeCell ref="AN9:AN10"/>
    <mergeCell ref="A7:I23"/>
    <mergeCell ref="J7:J8"/>
    <mergeCell ref="P7:P8"/>
    <mergeCell ref="V7:V8"/>
    <mergeCell ref="AB7:AB8"/>
    <mergeCell ref="J11:J12"/>
    <mergeCell ref="P11:P12"/>
    <mergeCell ref="V11:V12"/>
    <mergeCell ref="Y11:Y12"/>
    <mergeCell ref="A1:AQ1"/>
    <mergeCell ref="A2:A5"/>
    <mergeCell ref="B2:B5"/>
    <mergeCell ref="C2:C5"/>
    <mergeCell ref="D2:G3"/>
    <mergeCell ref="H2:M2"/>
    <mergeCell ref="N2:S2"/>
    <mergeCell ref="T2:Y2"/>
    <mergeCell ref="Z2:AE2"/>
    <mergeCell ref="AF2:AK2"/>
    <mergeCell ref="AL2:AQ2"/>
    <mergeCell ref="AL3:AM4"/>
    <mergeCell ref="AN3:AN5"/>
    <mergeCell ref="AO3:AP4"/>
    <mergeCell ref="AQ3:AQ4"/>
    <mergeCell ref="D4:E4"/>
    <mergeCell ref="F4:G4"/>
    <mergeCell ref="AC3:AD4"/>
    <mergeCell ref="AE3:AE4"/>
    <mergeCell ref="AF3:AG4"/>
    <mergeCell ref="AH3:AH5"/>
    <mergeCell ref="AI3:AJ4"/>
    <mergeCell ref="AK3:AK4"/>
    <mergeCell ref="T3:U4"/>
    <mergeCell ref="V3:V5"/>
    <mergeCell ref="W3:X4"/>
    <mergeCell ref="Y3:Y4"/>
    <mergeCell ref="Z3:AA4"/>
    <mergeCell ref="AB3:AB5"/>
    <mergeCell ref="O102:O109"/>
    <mergeCell ref="AA110:AA117"/>
    <mergeCell ref="AB11:AB12"/>
    <mergeCell ref="AH11:AH12"/>
    <mergeCell ref="AN11:AN12"/>
    <mergeCell ref="J13:J14"/>
    <mergeCell ref="P13:P14"/>
    <mergeCell ref="V13:V14"/>
    <mergeCell ref="AB13:AB14"/>
    <mergeCell ref="AH13:AH14"/>
    <mergeCell ref="AN13:AN14"/>
    <mergeCell ref="AR15:AR16"/>
    <mergeCell ref="AB15:AB16"/>
    <mergeCell ref="AE15:AE16"/>
    <mergeCell ref="AH15:AH16"/>
    <mergeCell ref="AK15:AK16"/>
    <mergeCell ref="AN15:AN16"/>
    <mergeCell ref="AQ15:AQ16"/>
    <mergeCell ref="J15:J16"/>
    <mergeCell ref="M15:M16"/>
    <mergeCell ref="P15:P16"/>
    <mergeCell ref="S15:S16"/>
    <mergeCell ref="V15:V16"/>
    <mergeCell ref="Y15:Y16"/>
    <mergeCell ref="Y85:Y93"/>
    <mergeCell ref="Z85:Z93"/>
    <mergeCell ref="AA85:AA93"/>
    <mergeCell ref="AB85:AB93"/>
    <mergeCell ref="AC85:AC93"/>
    <mergeCell ref="T51:T59"/>
    <mergeCell ref="T68:T75"/>
    <mergeCell ref="U68:U75"/>
    <mergeCell ref="V68:V75"/>
    <mergeCell ref="T85:T93"/>
    <mergeCell ref="U85:U93"/>
    <mergeCell ref="V85:V93"/>
    <mergeCell ref="W85:W93"/>
    <mergeCell ref="M76:M84"/>
    <mergeCell ref="AJ85:AJ93"/>
    <mergeCell ref="T76:T84"/>
    <mergeCell ref="U76:U84"/>
    <mergeCell ref="W76:W84"/>
    <mergeCell ref="AN267:AN268"/>
    <mergeCell ref="J271:J272"/>
    <mergeCell ref="M271:M272"/>
    <mergeCell ref="J269:J270"/>
    <mergeCell ref="P269:P270"/>
    <mergeCell ref="V269:V270"/>
    <mergeCell ref="AB269:AB270"/>
    <mergeCell ref="AH269:AH270"/>
    <mergeCell ref="AN269:AN270"/>
    <mergeCell ref="J220:J227"/>
    <mergeCell ref="J228:J236"/>
    <mergeCell ref="J237:J244"/>
    <mergeCell ref="AE161:AE162"/>
    <mergeCell ref="S110:S111"/>
    <mergeCell ref="Y146:Y147"/>
    <mergeCell ref="Y137:Y138"/>
    <mergeCell ref="V146:V147"/>
    <mergeCell ref="Q203:Q211"/>
    <mergeCell ref="R203:R211"/>
    <mergeCell ref="S203:S211"/>
    <mergeCell ref="N126:N134"/>
    <mergeCell ref="O126:O134"/>
    <mergeCell ref="P126:P134"/>
    <mergeCell ref="J194:J202"/>
    <mergeCell ref="J203:J211"/>
    <mergeCell ref="J126:J134"/>
    <mergeCell ref="AB169:AB170"/>
    <mergeCell ref="AB171:AB172"/>
    <mergeCell ref="AJ161:AJ168"/>
    <mergeCell ref="AF110:AF117"/>
    <mergeCell ref="AG110:AG117"/>
    <mergeCell ref="AH110:AH117"/>
    <mergeCell ref="AQ271:AQ272"/>
    <mergeCell ref="A280:AR280"/>
    <mergeCell ref="A281:I281"/>
    <mergeCell ref="I357:I364"/>
    <mergeCell ref="I365:I372"/>
    <mergeCell ref="B341:B348"/>
    <mergeCell ref="C341:C348"/>
    <mergeCell ref="D373:D381"/>
    <mergeCell ref="E373:E381"/>
    <mergeCell ref="F373:F381"/>
    <mergeCell ref="I373:I381"/>
    <mergeCell ref="G373:G381"/>
    <mergeCell ref="A262:C262"/>
    <mergeCell ref="A263:I279"/>
    <mergeCell ref="J263:J264"/>
    <mergeCell ref="P263:P264"/>
    <mergeCell ref="V263:V264"/>
    <mergeCell ref="AB263:AB264"/>
    <mergeCell ref="AH263:AH264"/>
    <mergeCell ref="AN263:AN264"/>
    <mergeCell ref="J265:J266"/>
    <mergeCell ref="P265:P266"/>
    <mergeCell ref="V265:V266"/>
    <mergeCell ref="AB265:AB266"/>
    <mergeCell ref="AH265:AH266"/>
    <mergeCell ref="AN265:AN266"/>
    <mergeCell ref="J267:J268"/>
    <mergeCell ref="P267:P268"/>
    <mergeCell ref="V267:V268"/>
    <mergeCell ref="AB267:AB268"/>
    <mergeCell ref="AH267:AH268"/>
    <mergeCell ref="P271:P272"/>
    <mergeCell ref="T382:T390"/>
    <mergeCell ref="U382:U390"/>
    <mergeCell ref="V382:V390"/>
    <mergeCell ref="V373:V374"/>
    <mergeCell ref="I382:I390"/>
    <mergeCell ref="A332:A340"/>
    <mergeCell ref="B332:B340"/>
    <mergeCell ref="C332:C340"/>
    <mergeCell ref="C365:C372"/>
    <mergeCell ref="F357:F364"/>
    <mergeCell ref="I341:I348"/>
    <mergeCell ref="AB271:AB272"/>
    <mergeCell ref="AE271:AE272"/>
    <mergeCell ref="AH271:AH272"/>
    <mergeCell ref="AK271:AK272"/>
    <mergeCell ref="AN271:AN272"/>
    <mergeCell ref="S271:S272"/>
    <mergeCell ref="V271:V272"/>
    <mergeCell ref="Y271:Y272"/>
    <mergeCell ref="J382:J390"/>
    <mergeCell ref="G332:G340"/>
    <mergeCell ref="H332:H340"/>
    <mergeCell ref="I332:I340"/>
    <mergeCell ref="J332:J333"/>
    <mergeCell ref="M332:M333"/>
    <mergeCell ref="J334:J335"/>
    <mergeCell ref="D332:D340"/>
    <mergeCell ref="E332:E340"/>
    <mergeCell ref="F332:F340"/>
    <mergeCell ref="A373:A381"/>
    <mergeCell ref="G365:G372"/>
    <mergeCell ref="E245:E252"/>
    <mergeCell ref="F245:F252"/>
    <mergeCell ref="AN228:AN229"/>
    <mergeCell ref="AQ228:AQ229"/>
    <mergeCell ref="AN230:AN231"/>
    <mergeCell ref="H237:H244"/>
    <mergeCell ref="D237:D244"/>
    <mergeCell ref="AN220:AN221"/>
    <mergeCell ref="AQ239:AQ240"/>
    <mergeCell ref="AN237:AN238"/>
    <mergeCell ref="AD237:AD244"/>
    <mergeCell ref="AE237:AE244"/>
    <mergeCell ref="AF237:AF244"/>
    <mergeCell ref="AG237:AG244"/>
    <mergeCell ref="AH237:AH244"/>
    <mergeCell ref="AI237:AI244"/>
    <mergeCell ref="AJ237:AJ244"/>
    <mergeCell ref="AN239:AN240"/>
    <mergeCell ref="AQ237:AQ238"/>
    <mergeCell ref="AF220:AF227"/>
    <mergeCell ref="AG220:AG227"/>
    <mergeCell ref="AK220:AK227"/>
    <mergeCell ref="AH220:AH227"/>
    <mergeCell ref="AI220:AI227"/>
    <mergeCell ref="AA228:AA236"/>
    <mergeCell ref="Y220:Y227"/>
    <mergeCell ref="Z220:Z227"/>
    <mergeCell ref="AA220:AA227"/>
    <mergeCell ref="AC220:AC227"/>
    <mergeCell ref="AD220:AD227"/>
    <mergeCell ref="AE220:AE227"/>
    <mergeCell ref="X245:X252"/>
    <mergeCell ref="E212:E219"/>
    <mergeCell ref="F212:F219"/>
    <mergeCell ref="P96:P97"/>
    <mergeCell ref="I212:I219"/>
    <mergeCell ref="I228:I236"/>
    <mergeCell ref="AK94:AK101"/>
    <mergeCell ref="AL94:AL101"/>
    <mergeCell ref="AM94:AM101"/>
    <mergeCell ref="AD212:AD219"/>
    <mergeCell ref="AE212:AE219"/>
    <mergeCell ref="AF212:AF219"/>
    <mergeCell ref="AG212:AG219"/>
    <mergeCell ref="AQ220:AQ221"/>
    <mergeCell ref="AQ230:AQ231"/>
    <mergeCell ref="AQ222:AQ223"/>
    <mergeCell ref="AN222:AN223"/>
    <mergeCell ref="AH212:AH219"/>
    <mergeCell ref="Y120:Y121"/>
    <mergeCell ref="P104:P105"/>
    <mergeCell ref="S104:S105"/>
    <mergeCell ref="V118:V119"/>
    <mergeCell ref="P102:P103"/>
    <mergeCell ref="S102:S103"/>
    <mergeCell ref="V120:V121"/>
    <mergeCell ref="AI118:AI125"/>
    <mergeCell ref="AJ118:AJ125"/>
    <mergeCell ref="AK118:AK125"/>
    <mergeCell ref="Y118:Y119"/>
    <mergeCell ref="V152:V153"/>
    <mergeCell ref="V154:V155"/>
    <mergeCell ref="AB180:AB181"/>
    <mergeCell ref="H118:H125"/>
    <mergeCell ref="A245:A252"/>
    <mergeCell ref="B245:B252"/>
    <mergeCell ref="C245:C252"/>
    <mergeCell ref="D245:D252"/>
    <mergeCell ref="B152:B160"/>
    <mergeCell ref="C152:C160"/>
    <mergeCell ref="A152:A160"/>
    <mergeCell ref="G161:G168"/>
    <mergeCell ref="F152:F160"/>
    <mergeCell ref="B161:B168"/>
    <mergeCell ref="C161:C168"/>
    <mergeCell ref="D161:D168"/>
    <mergeCell ref="G152:G160"/>
    <mergeCell ref="E161:E168"/>
    <mergeCell ref="F161:F168"/>
    <mergeCell ref="G245:G252"/>
    <mergeCell ref="I245:I252"/>
    <mergeCell ref="G212:G219"/>
    <mergeCell ref="H212:H219"/>
    <mergeCell ref="A212:A219"/>
    <mergeCell ref="B212:B219"/>
    <mergeCell ref="C212:C219"/>
    <mergeCell ref="D212:D219"/>
    <mergeCell ref="H228:H236"/>
    <mergeCell ref="B228:B236"/>
    <mergeCell ref="C228:C236"/>
    <mergeCell ref="D228:D236"/>
    <mergeCell ref="E228:E236"/>
    <mergeCell ref="F228:F236"/>
    <mergeCell ref="A169:A177"/>
    <mergeCell ref="B169:B177"/>
    <mergeCell ref="C169:C177"/>
    <mergeCell ref="D126:D134"/>
    <mergeCell ref="E126:E134"/>
    <mergeCell ref="F126:F134"/>
    <mergeCell ref="A25:A32"/>
    <mergeCell ref="B25:B32"/>
    <mergeCell ref="C25:C32"/>
    <mergeCell ref="AB178:AB179"/>
    <mergeCell ref="AE178:AE179"/>
    <mergeCell ref="H178:H185"/>
    <mergeCell ref="I178:I185"/>
    <mergeCell ref="G178:G185"/>
    <mergeCell ref="K178:K185"/>
    <mergeCell ref="L178:L185"/>
    <mergeCell ref="M178:M185"/>
    <mergeCell ref="N178:N185"/>
    <mergeCell ref="O178:O185"/>
    <mergeCell ref="P178:P185"/>
    <mergeCell ref="Q178:Q185"/>
    <mergeCell ref="D178:D185"/>
    <mergeCell ref="G169:G177"/>
    <mergeCell ref="H169:H177"/>
    <mergeCell ref="I169:I177"/>
    <mergeCell ref="C126:C134"/>
    <mergeCell ref="V128:V129"/>
    <mergeCell ref="Y128:Y129"/>
    <mergeCell ref="I126:I134"/>
    <mergeCell ref="K126:K134"/>
    <mergeCell ref="L126:L134"/>
    <mergeCell ref="M126:M134"/>
    <mergeCell ref="F94:F101"/>
    <mergeCell ref="V144:V145"/>
    <mergeCell ref="Y144:Y145"/>
    <mergeCell ref="D186:D193"/>
    <mergeCell ref="E186:E193"/>
    <mergeCell ref="F186:F193"/>
    <mergeCell ref="D135:D143"/>
    <mergeCell ref="B237:B244"/>
    <mergeCell ref="D25:D32"/>
    <mergeCell ref="E25:E32"/>
    <mergeCell ref="F25:F32"/>
    <mergeCell ref="M27:M28"/>
    <mergeCell ref="J27:J28"/>
    <mergeCell ref="AH194:AH195"/>
    <mergeCell ref="AH196:AH197"/>
    <mergeCell ref="H194:H202"/>
    <mergeCell ref="I194:I202"/>
    <mergeCell ref="D152:D160"/>
    <mergeCell ref="E152:E160"/>
    <mergeCell ref="I152:I160"/>
    <mergeCell ref="H51:H59"/>
    <mergeCell ref="I51:I59"/>
    <mergeCell ref="I68:I75"/>
    <mergeCell ref="J44:J45"/>
    <mergeCell ref="M44:M45"/>
    <mergeCell ref="M51:M52"/>
    <mergeCell ref="P68:P69"/>
    <mergeCell ref="M35:M36"/>
    <mergeCell ref="P85:P86"/>
    <mergeCell ref="H25:H32"/>
    <mergeCell ref="I25:I32"/>
    <mergeCell ref="J25:J26"/>
    <mergeCell ref="M25:M26"/>
    <mergeCell ref="G25:G32"/>
    <mergeCell ref="Q194:Q202"/>
    <mergeCell ref="B102:B109"/>
    <mergeCell ref="C102:C109"/>
    <mergeCell ref="D102:D109"/>
    <mergeCell ref="D110:D117"/>
    <mergeCell ref="E110:E117"/>
    <mergeCell ref="A135:A143"/>
    <mergeCell ref="B135:B143"/>
    <mergeCell ref="C135:C143"/>
    <mergeCell ref="C237:C244"/>
    <mergeCell ref="A237:A244"/>
    <mergeCell ref="A161:A168"/>
    <mergeCell ref="E118:E125"/>
    <mergeCell ref="F118:F125"/>
    <mergeCell ref="E102:E109"/>
    <mergeCell ref="E237:E244"/>
    <mergeCell ref="F237:F244"/>
    <mergeCell ref="E144:E151"/>
    <mergeCell ref="A118:A125"/>
    <mergeCell ref="B118:B125"/>
    <mergeCell ref="A220:A227"/>
    <mergeCell ref="B220:B227"/>
    <mergeCell ref="C220:C227"/>
    <mergeCell ref="D220:D227"/>
    <mergeCell ref="E220:E227"/>
    <mergeCell ref="F220:F227"/>
    <mergeCell ref="C118:C125"/>
    <mergeCell ref="D118:D125"/>
    <mergeCell ref="A228:A236"/>
    <mergeCell ref="E178:E185"/>
    <mergeCell ref="A186:A193"/>
    <mergeCell ref="B186:B193"/>
    <mergeCell ref="C186:C193"/>
    <mergeCell ref="F194:F202"/>
    <mergeCell ref="G194:G202"/>
    <mergeCell ref="A144:A151"/>
    <mergeCell ref="B144:B151"/>
    <mergeCell ref="C144:C151"/>
    <mergeCell ref="A178:A185"/>
    <mergeCell ref="B178:B185"/>
    <mergeCell ref="D169:D177"/>
    <mergeCell ref="E169:E177"/>
    <mergeCell ref="A94:A101"/>
    <mergeCell ref="B94:B101"/>
    <mergeCell ref="C94:C101"/>
    <mergeCell ref="D94:D101"/>
    <mergeCell ref="C51:C59"/>
    <mergeCell ref="E51:E59"/>
    <mergeCell ref="G68:G75"/>
    <mergeCell ref="H68:H75"/>
    <mergeCell ref="G94:G101"/>
    <mergeCell ref="H94:H101"/>
    <mergeCell ref="C68:C75"/>
    <mergeCell ref="A51:A59"/>
    <mergeCell ref="B51:B59"/>
    <mergeCell ref="E135:E143"/>
    <mergeCell ref="F135:F143"/>
    <mergeCell ref="G135:G143"/>
    <mergeCell ref="A110:A117"/>
    <mergeCell ref="A126:A134"/>
    <mergeCell ref="B126:B134"/>
    <mergeCell ref="B76:B84"/>
    <mergeCell ref="F68:F75"/>
    <mergeCell ref="E68:E75"/>
    <mergeCell ref="A102:A109"/>
    <mergeCell ref="G51:G59"/>
    <mergeCell ref="J178:J185"/>
    <mergeCell ref="M144:M151"/>
    <mergeCell ref="K212:K219"/>
    <mergeCell ref="L212:L219"/>
    <mergeCell ref="M212:M219"/>
    <mergeCell ref="N212:N219"/>
    <mergeCell ref="O212:O219"/>
    <mergeCell ref="P212:P219"/>
    <mergeCell ref="G102:G109"/>
    <mergeCell ref="H102:H109"/>
    <mergeCell ref="F144:F151"/>
    <mergeCell ref="H152:H160"/>
    <mergeCell ref="D203:D211"/>
    <mergeCell ref="E203:E211"/>
    <mergeCell ref="F203:F211"/>
    <mergeCell ref="A194:A202"/>
    <mergeCell ref="B194:B202"/>
    <mergeCell ref="C194:C202"/>
    <mergeCell ref="B203:B211"/>
    <mergeCell ref="C178:C185"/>
    <mergeCell ref="F178:F185"/>
    <mergeCell ref="G126:G134"/>
    <mergeCell ref="I135:I143"/>
    <mergeCell ref="B110:B117"/>
    <mergeCell ref="C110:C117"/>
    <mergeCell ref="F110:F117"/>
    <mergeCell ref="C203:C211"/>
    <mergeCell ref="A203:A211"/>
    <mergeCell ref="D194:D202"/>
    <mergeCell ref="D144:D151"/>
    <mergeCell ref="E194:E202"/>
    <mergeCell ref="I102:I109"/>
    <mergeCell ref="H220:H227"/>
    <mergeCell ref="I220:I227"/>
    <mergeCell ref="G220:G227"/>
    <mergeCell ref="G118:G125"/>
    <mergeCell ref="G237:G244"/>
    <mergeCell ref="P70:P71"/>
    <mergeCell ref="S70:S71"/>
    <mergeCell ref="S85:S86"/>
    <mergeCell ref="S87:S88"/>
    <mergeCell ref="I118:I125"/>
    <mergeCell ref="H161:H168"/>
    <mergeCell ref="I161:I168"/>
    <mergeCell ref="I110:I117"/>
    <mergeCell ref="H144:H151"/>
    <mergeCell ref="H135:H143"/>
    <mergeCell ref="G228:G236"/>
    <mergeCell ref="G110:G117"/>
    <mergeCell ref="J135:J143"/>
    <mergeCell ref="K102:K109"/>
    <mergeCell ref="I94:I101"/>
    <mergeCell ref="R194:R202"/>
    <mergeCell ref="S194:S202"/>
    <mergeCell ref="I203:I211"/>
    <mergeCell ref="G203:G211"/>
    <mergeCell ref="H203:H211"/>
    <mergeCell ref="N194:N202"/>
    <mergeCell ref="O194:O202"/>
    <mergeCell ref="P194:P202"/>
    <mergeCell ref="I144:I151"/>
    <mergeCell ref="Q126:Q134"/>
    <mergeCell ref="R126:R134"/>
    <mergeCell ref="E76:E84"/>
    <mergeCell ref="F76:F84"/>
    <mergeCell ref="G76:G84"/>
    <mergeCell ref="H76:H84"/>
    <mergeCell ref="C76:C84"/>
    <mergeCell ref="D76:D84"/>
    <mergeCell ref="N42:N50"/>
    <mergeCell ref="N51:N59"/>
    <mergeCell ref="J94:J101"/>
    <mergeCell ref="J212:J219"/>
    <mergeCell ref="E94:E101"/>
    <mergeCell ref="H110:H117"/>
    <mergeCell ref="G144:G151"/>
    <mergeCell ref="P112:P113"/>
    <mergeCell ref="N203:N211"/>
    <mergeCell ref="O203:O211"/>
    <mergeCell ref="P203:P211"/>
    <mergeCell ref="H126:H134"/>
    <mergeCell ref="L102:L109"/>
    <mergeCell ref="M102:M109"/>
    <mergeCell ref="K161:K168"/>
    <mergeCell ref="L161:L168"/>
    <mergeCell ref="M161:M168"/>
    <mergeCell ref="K144:K151"/>
    <mergeCell ref="J118:J125"/>
    <mergeCell ref="J102:J109"/>
    <mergeCell ref="J161:J168"/>
    <mergeCell ref="J144:J151"/>
    <mergeCell ref="J152:J160"/>
    <mergeCell ref="J169:J177"/>
    <mergeCell ref="D51:D59"/>
    <mergeCell ref="F51:F59"/>
    <mergeCell ref="C33:C41"/>
    <mergeCell ref="D33:D41"/>
    <mergeCell ref="A85:A93"/>
    <mergeCell ref="B85:B93"/>
    <mergeCell ref="C85:C93"/>
    <mergeCell ref="D85:D93"/>
    <mergeCell ref="I76:I84"/>
    <mergeCell ref="E85:E93"/>
    <mergeCell ref="F85:F93"/>
    <mergeCell ref="G85:G93"/>
    <mergeCell ref="H85:H93"/>
    <mergeCell ref="A76:A84"/>
    <mergeCell ref="A42:A50"/>
    <mergeCell ref="B42:B50"/>
    <mergeCell ref="C42:C50"/>
    <mergeCell ref="D42:D50"/>
    <mergeCell ref="E42:E50"/>
    <mergeCell ref="F42:F50"/>
    <mergeCell ref="G42:G50"/>
    <mergeCell ref="H42:H50"/>
    <mergeCell ref="I42:I50"/>
    <mergeCell ref="I33:I41"/>
    <mergeCell ref="H33:H41"/>
    <mergeCell ref="E33:E41"/>
    <mergeCell ref="F33:F41"/>
    <mergeCell ref="G33:G41"/>
    <mergeCell ref="A33:A41"/>
    <mergeCell ref="B33:B41"/>
    <mergeCell ref="A68:A75"/>
    <mergeCell ref="B68:B75"/>
    <mergeCell ref="D68:D75"/>
    <mergeCell ref="I85:I93"/>
    <mergeCell ref="J35:J36"/>
    <mergeCell ref="N25:N32"/>
    <mergeCell ref="O25:O32"/>
    <mergeCell ref="J68:J75"/>
    <mergeCell ref="J76:J84"/>
    <mergeCell ref="J85:J93"/>
    <mergeCell ref="N68:N75"/>
    <mergeCell ref="O68:O75"/>
    <mergeCell ref="N76:N84"/>
    <mergeCell ref="O76:O84"/>
    <mergeCell ref="O85:O93"/>
    <mergeCell ref="N85:N93"/>
    <mergeCell ref="P87:P88"/>
    <mergeCell ref="P78:P79"/>
    <mergeCell ref="S68:S69"/>
    <mergeCell ref="J33:J34"/>
    <mergeCell ref="M33:M34"/>
    <mergeCell ref="O51:O59"/>
    <mergeCell ref="P51:P59"/>
    <mergeCell ref="Q51:Q59"/>
    <mergeCell ref="R51:R59"/>
    <mergeCell ref="S51:S59"/>
    <mergeCell ref="J42:J43"/>
    <mergeCell ref="K68:K75"/>
    <mergeCell ref="L68:L75"/>
    <mergeCell ref="M68:M75"/>
    <mergeCell ref="K85:K93"/>
    <mergeCell ref="L85:L93"/>
    <mergeCell ref="M85:M93"/>
    <mergeCell ref="M42:M43"/>
    <mergeCell ref="K76:K84"/>
    <mergeCell ref="L76:L84"/>
    <mergeCell ref="AM33:AM41"/>
    <mergeCell ref="AN33:AN41"/>
    <mergeCell ref="AO33:AO41"/>
    <mergeCell ref="AP33:AP41"/>
    <mergeCell ref="AK25:AK32"/>
    <mergeCell ref="AL25:AL32"/>
    <mergeCell ref="AM25:AM32"/>
    <mergeCell ref="P25:P32"/>
    <mergeCell ref="Q25:Q32"/>
    <mergeCell ref="R25:R32"/>
    <mergeCell ref="S25:S32"/>
    <mergeCell ref="T25:T32"/>
    <mergeCell ref="U25:U32"/>
    <mergeCell ref="V25:V32"/>
    <mergeCell ref="W25:W32"/>
    <mergeCell ref="X25:X32"/>
    <mergeCell ref="AN25:AN32"/>
    <mergeCell ref="AO25:AO32"/>
    <mergeCell ref="AP25:AP32"/>
    <mergeCell ref="Y25:Y32"/>
    <mergeCell ref="Z25:Z32"/>
    <mergeCell ref="AA25:AA32"/>
    <mergeCell ref="AB25:AB32"/>
    <mergeCell ref="AC25:AC32"/>
    <mergeCell ref="AD25:AD32"/>
    <mergeCell ref="AE25:AE32"/>
    <mergeCell ref="AF25:AF32"/>
    <mergeCell ref="AG25:AG32"/>
    <mergeCell ref="AQ33:AQ41"/>
    <mergeCell ref="AR33:AR41"/>
    <mergeCell ref="AQ25:AQ32"/>
    <mergeCell ref="AR25:AR32"/>
    <mergeCell ref="N33:N41"/>
    <mergeCell ref="O33:O41"/>
    <mergeCell ref="P33:P41"/>
    <mergeCell ref="Q33:Q41"/>
    <mergeCell ref="R33:R41"/>
    <mergeCell ref="S33:S41"/>
    <mergeCell ref="T33:T41"/>
    <mergeCell ref="U33:U41"/>
    <mergeCell ref="V33:V41"/>
    <mergeCell ref="W33:W41"/>
    <mergeCell ref="X33:X41"/>
    <mergeCell ref="Y33:Y41"/>
    <mergeCell ref="Z33:Z41"/>
    <mergeCell ref="AA33:AA41"/>
    <mergeCell ref="AB33:AB41"/>
    <mergeCell ref="AC33:AC41"/>
    <mergeCell ref="AD33:AD41"/>
    <mergeCell ref="AE33:AE41"/>
    <mergeCell ref="AF33:AF41"/>
    <mergeCell ref="AG33:AG41"/>
    <mergeCell ref="AH33:AH41"/>
    <mergeCell ref="AI33:AI41"/>
    <mergeCell ref="AH25:AH32"/>
    <mergeCell ref="AI25:AI32"/>
    <mergeCell ref="AJ25:AJ32"/>
    <mergeCell ref="AJ33:AJ41"/>
    <mergeCell ref="AK33:AK41"/>
    <mergeCell ref="AL33:AL41"/>
    <mergeCell ref="AQ42:AQ50"/>
    <mergeCell ref="AR42:AR50"/>
    <mergeCell ref="AP85:AP93"/>
    <mergeCell ref="AQ85:AQ93"/>
    <mergeCell ref="AR85:AR93"/>
    <mergeCell ref="O42:O50"/>
    <mergeCell ref="P42:P50"/>
    <mergeCell ref="Q42:Q50"/>
    <mergeCell ref="R42:R50"/>
    <mergeCell ref="S42:S50"/>
    <mergeCell ref="T42:T50"/>
    <mergeCell ref="U42:U50"/>
    <mergeCell ref="V42:V50"/>
    <mergeCell ref="W42:W50"/>
    <mergeCell ref="X42:X50"/>
    <mergeCell ref="Y42:Y50"/>
    <mergeCell ref="Z42:Z50"/>
    <mergeCell ref="AP42:AP50"/>
    <mergeCell ref="AO51:AO59"/>
    <mergeCell ref="AP51:AP59"/>
    <mergeCell ref="U51:U59"/>
    <mergeCell ref="V51:V59"/>
    <mergeCell ref="AN68:AN75"/>
    <mergeCell ref="W68:W75"/>
    <mergeCell ref="X68:X75"/>
    <mergeCell ref="Y68:Y75"/>
    <mergeCell ref="Z68:Z75"/>
    <mergeCell ref="AA68:AA75"/>
    <mergeCell ref="AB68:AB75"/>
    <mergeCell ref="AD68:AD75"/>
    <mergeCell ref="AE68:AE75"/>
    <mergeCell ref="V76:V84"/>
    <mergeCell ref="W51:W59"/>
    <mergeCell ref="AD51:AD59"/>
    <mergeCell ref="AE51:AE59"/>
    <mergeCell ref="AC68:AC75"/>
    <mergeCell ref="M53:M54"/>
    <mergeCell ref="S96:S97"/>
    <mergeCell ref="AE171:AE172"/>
    <mergeCell ref="V137:V138"/>
    <mergeCell ref="P110:P111"/>
    <mergeCell ref="AH118:AH125"/>
    <mergeCell ref="X85:X93"/>
    <mergeCell ref="K94:K101"/>
    <mergeCell ref="L94:L101"/>
    <mergeCell ref="M94:M101"/>
    <mergeCell ref="T94:T101"/>
    <mergeCell ref="U94:U101"/>
    <mergeCell ref="V94:V101"/>
    <mergeCell ref="W94:W101"/>
    <mergeCell ref="X94:X101"/>
    <mergeCell ref="Y94:Y101"/>
    <mergeCell ref="Z94:Z101"/>
    <mergeCell ref="AA94:AA101"/>
    <mergeCell ref="AB94:AB101"/>
    <mergeCell ref="N94:N101"/>
    <mergeCell ref="O94:O101"/>
    <mergeCell ref="AG94:AG101"/>
    <mergeCell ref="AH94:AH101"/>
    <mergeCell ref="AC110:AC117"/>
    <mergeCell ref="AD110:AD117"/>
    <mergeCell ref="AE110:AE117"/>
    <mergeCell ref="S112:S113"/>
    <mergeCell ref="S76:S77"/>
    <mergeCell ref="X76:X84"/>
    <mergeCell ref="Y76:Y84"/>
    <mergeCell ref="Z76:Z84"/>
    <mergeCell ref="AA76:AA84"/>
    <mergeCell ref="AB76:AB84"/>
    <mergeCell ref="AC76:AC84"/>
    <mergeCell ref="AD76:AD84"/>
    <mergeCell ref="AE76:AE84"/>
    <mergeCell ref="AF76:AF84"/>
    <mergeCell ref="AG76:AG84"/>
    <mergeCell ref="AO68:AO75"/>
    <mergeCell ref="AP68:AP75"/>
    <mergeCell ref="AQ68:AQ75"/>
    <mergeCell ref="AR68:AR75"/>
    <mergeCell ref="AF51:AF59"/>
    <mergeCell ref="AG51:AG59"/>
    <mergeCell ref="AH51:AH59"/>
    <mergeCell ref="AI51:AI59"/>
    <mergeCell ref="AJ51:AJ59"/>
    <mergeCell ref="AR76:AR84"/>
    <mergeCell ref="AQ60:AQ67"/>
    <mergeCell ref="AR60:AR67"/>
    <mergeCell ref="AK68:AK75"/>
    <mergeCell ref="AI76:AI84"/>
    <mergeCell ref="AJ76:AJ84"/>
    <mergeCell ref="AF68:AF75"/>
    <mergeCell ref="AG68:AG75"/>
    <mergeCell ref="AH68:AH75"/>
    <mergeCell ref="AQ51:AQ59"/>
    <mergeCell ref="AR51:AR59"/>
    <mergeCell ref="AO76:AO84"/>
    <mergeCell ref="AC60:AC67"/>
    <mergeCell ref="AD60:AD67"/>
    <mergeCell ref="AE60:AE67"/>
    <mergeCell ref="AF60:AF67"/>
    <mergeCell ref="AG60:AG67"/>
    <mergeCell ref="AH60:AH67"/>
    <mergeCell ref="AI60:AI67"/>
    <mergeCell ref="AJ60:AJ67"/>
    <mergeCell ref="AK60:AK67"/>
    <mergeCell ref="AL60:AL67"/>
    <mergeCell ref="AM60:AM67"/>
    <mergeCell ref="AN60:AN67"/>
    <mergeCell ref="AO60:AO67"/>
    <mergeCell ref="AP60:AP67"/>
    <mergeCell ref="AH76:AH84"/>
    <mergeCell ref="AF94:AF101"/>
    <mergeCell ref="AP76:AP84"/>
    <mergeCell ref="AQ76:AQ84"/>
    <mergeCell ref="AI94:AI101"/>
    <mergeCell ref="AJ94:AJ101"/>
    <mergeCell ref="AE102:AE109"/>
    <mergeCell ref="AB102:AB109"/>
    <mergeCell ref="AD102:AD109"/>
    <mergeCell ref="AC94:AC101"/>
    <mergeCell ref="AD94:AD101"/>
    <mergeCell ref="AK85:AK93"/>
    <mergeCell ref="AR94:AR101"/>
    <mergeCell ref="AO102:AO109"/>
    <mergeCell ref="AP102:AP109"/>
    <mergeCell ref="AQ102:AQ109"/>
    <mergeCell ref="AR102:AR109"/>
    <mergeCell ref="AG85:AG93"/>
    <mergeCell ref="AH85:AH93"/>
    <mergeCell ref="AI85:AI93"/>
    <mergeCell ref="AD85:AD93"/>
    <mergeCell ref="AE85:AE93"/>
    <mergeCell ref="AF85:AF93"/>
    <mergeCell ref="AC102:AC109"/>
    <mergeCell ref="AP94:AP101"/>
    <mergeCell ref="W102:W109"/>
    <mergeCell ref="X102:X109"/>
    <mergeCell ref="Y102:Y109"/>
    <mergeCell ref="Z102:Z109"/>
    <mergeCell ref="AQ110:AQ117"/>
    <mergeCell ref="AR110:AR117"/>
    <mergeCell ref="AK110:AK117"/>
    <mergeCell ref="AL110:AL117"/>
    <mergeCell ref="AM110:AM117"/>
    <mergeCell ref="AN110:AN117"/>
    <mergeCell ref="AO110:AO117"/>
    <mergeCell ref="AP110:AP117"/>
    <mergeCell ref="AI110:AI117"/>
    <mergeCell ref="AJ110:AJ117"/>
    <mergeCell ref="AM102:AM109"/>
    <mergeCell ref="AN102:AN109"/>
    <mergeCell ref="AQ94:AQ101"/>
    <mergeCell ref="AA102:AA109"/>
    <mergeCell ref="AE94:AE101"/>
    <mergeCell ref="AR126:AR134"/>
    <mergeCell ref="AQ152:AQ160"/>
    <mergeCell ref="AR152:AR160"/>
    <mergeCell ref="AF144:AF151"/>
    <mergeCell ref="AG144:AG151"/>
    <mergeCell ref="AH144:AH151"/>
    <mergeCell ref="AI144:AI151"/>
    <mergeCell ref="AJ144:AJ151"/>
    <mergeCell ref="AF135:AF143"/>
    <mergeCell ref="AF126:AF134"/>
    <mergeCell ref="AG126:AG134"/>
    <mergeCell ref="AH126:AH134"/>
    <mergeCell ref="AI126:AI134"/>
    <mergeCell ref="Z152:Z160"/>
    <mergeCell ref="AA152:AA160"/>
    <mergeCell ref="AB161:AB162"/>
    <mergeCell ref="AB163:AB164"/>
    <mergeCell ref="AK126:AK134"/>
    <mergeCell ref="AP126:AP134"/>
    <mergeCell ref="AB152:AB160"/>
    <mergeCell ref="AO135:AO143"/>
    <mergeCell ref="AR118:AR125"/>
    <mergeCell ref="AR212:AR219"/>
    <mergeCell ref="AQ135:AQ143"/>
    <mergeCell ref="AR135:AR143"/>
    <mergeCell ref="AK135:AK143"/>
    <mergeCell ref="W212:W219"/>
    <mergeCell ref="X212:X219"/>
    <mergeCell ref="Y212:Y219"/>
    <mergeCell ref="Z212:Z219"/>
    <mergeCell ref="AO94:AO101"/>
    <mergeCell ref="AF102:AF109"/>
    <mergeCell ref="AG102:AG109"/>
    <mergeCell ref="AH102:AH109"/>
    <mergeCell ref="AI102:AI109"/>
    <mergeCell ref="AJ102:AJ109"/>
    <mergeCell ref="AK196:AK197"/>
    <mergeCell ref="AH203:AH204"/>
    <mergeCell ref="AI212:AI219"/>
    <mergeCell ref="AJ212:AJ219"/>
    <mergeCell ref="AK212:AK219"/>
    <mergeCell ref="Z203:Z211"/>
    <mergeCell ref="Y203:Y211"/>
    <mergeCell ref="AI161:AI168"/>
    <mergeCell ref="W161:W168"/>
    <mergeCell ref="AK102:AK109"/>
    <mergeCell ref="AL102:AL109"/>
    <mergeCell ref="Y154:Y155"/>
    <mergeCell ref="Y152:Y153"/>
    <mergeCell ref="AF118:AF125"/>
    <mergeCell ref="AG118:AG125"/>
    <mergeCell ref="AJ126:AJ134"/>
    <mergeCell ref="AE163:AE164"/>
    <mergeCell ref="AM118:AM125"/>
    <mergeCell ref="AN118:AN125"/>
    <mergeCell ref="AO118:AO125"/>
    <mergeCell ref="AP118:AP125"/>
    <mergeCell ref="AQ118:AQ125"/>
    <mergeCell ref="U144:U151"/>
    <mergeCell ref="T152:T160"/>
    <mergeCell ref="U152:U160"/>
    <mergeCell ref="T126:T134"/>
    <mergeCell ref="AQ126:AQ134"/>
    <mergeCell ref="Y135:Y136"/>
    <mergeCell ref="T144:T151"/>
    <mergeCell ref="V161:V168"/>
    <mergeCell ref="V194:V202"/>
    <mergeCell ref="W194:W202"/>
    <mergeCell ref="U178:U185"/>
    <mergeCell ref="V169:V177"/>
    <mergeCell ref="W178:W185"/>
    <mergeCell ref="W186:W193"/>
    <mergeCell ref="Y161:Y168"/>
    <mergeCell ref="AQ178:AQ185"/>
    <mergeCell ref="AM126:AM134"/>
    <mergeCell ref="AN126:AN134"/>
    <mergeCell ref="T194:T202"/>
    <mergeCell ref="U194:U202"/>
    <mergeCell ref="AP135:AP143"/>
    <mergeCell ref="AD135:AD143"/>
    <mergeCell ref="AG135:AG143"/>
    <mergeCell ref="AH135:AH143"/>
    <mergeCell ref="AA212:AA219"/>
    <mergeCell ref="AR161:AR168"/>
    <mergeCell ref="AE135:AE143"/>
    <mergeCell ref="AL161:AL168"/>
    <mergeCell ref="AR203:AR211"/>
    <mergeCell ref="AL144:AL151"/>
    <mergeCell ref="AM144:AM151"/>
    <mergeCell ref="AN144:AN151"/>
    <mergeCell ref="AO144:AO151"/>
    <mergeCell ref="AP144:AP151"/>
    <mergeCell ref="AQ144:AQ151"/>
    <mergeCell ref="AR144:AR151"/>
    <mergeCell ref="AF152:AF160"/>
    <mergeCell ref="AN161:AN168"/>
    <mergeCell ref="AN214:AN215"/>
    <mergeCell ref="AF161:AF168"/>
    <mergeCell ref="AG161:AG168"/>
    <mergeCell ref="AH161:AH168"/>
    <mergeCell ref="AQ169:AQ177"/>
    <mergeCell ref="AL203:AL211"/>
    <mergeCell ref="AM203:AM211"/>
    <mergeCell ref="AN203:AN211"/>
    <mergeCell ref="AO203:AO211"/>
    <mergeCell ref="AP203:AP211"/>
    <mergeCell ref="AQ203:AQ211"/>
    <mergeCell ref="AC194:AC202"/>
    <mergeCell ref="AE180:AE181"/>
    <mergeCell ref="AH205:AH206"/>
    <mergeCell ref="AK205:AK206"/>
    <mergeCell ref="AK203:AK204"/>
    <mergeCell ref="AK194:AK195"/>
    <mergeCell ref="AQ161:AQ168"/>
    <mergeCell ref="X220:X227"/>
    <mergeCell ref="M203:M211"/>
    <mergeCell ref="K220:K227"/>
    <mergeCell ref="L220:L227"/>
    <mergeCell ref="M220:M227"/>
    <mergeCell ref="N220:N227"/>
    <mergeCell ref="O220:O227"/>
    <mergeCell ref="P220:P227"/>
    <mergeCell ref="AC203:AC211"/>
    <mergeCell ref="AD203:AD211"/>
    <mergeCell ref="AE203:AE211"/>
    <mergeCell ref="Q220:Q227"/>
    <mergeCell ref="R220:R227"/>
    <mergeCell ref="S220:S227"/>
    <mergeCell ref="T220:T227"/>
    <mergeCell ref="U220:U227"/>
    <mergeCell ref="V220:V227"/>
    <mergeCell ref="W220:W227"/>
    <mergeCell ref="AB220:AB227"/>
    <mergeCell ref="W203:W211"/>
    <mergeCell ref="X203:X211"/>
    <mergeCell ref="Q212:Q219"/>
    <mergeCell ref="R212:R219"/>
    <mergeCell ref="S212:S219"/>
    <mergeCell ref="AB212:AB219"/>
    <mergeCell ref="AC212:AC219"/>
    <mergeCell ref="U203:U211"/>
    <mergeCell ref="K203:K211"/>
    <mergeCell ref="L203:L211"/>
    <mergeCell ref="T212:T219"/>
    <mergeCell ref="U212:U219"/>
    <mergeCell ref="V212:V219"/>
    <mergeCell ref="AO169:AO177"/>
    <mergeCell ref="AP169:AP177"/>
    <mergeCell ref="AK152:AK160"/>
    <mergeCell ref="AL152:AL160"/>
    <mergeCell ref="AM152:AM160"/>
    <mergeCell ref="AN152:AN160"/>
    <mergeCell ref="AO152:AO160"/>
    <mergeCell ref="AP152:AP160"/>
    <mergeCell ref="AH169:AH177"/>
    <mergeCell ref="AJ169:AJ177"/>
    <mergeCell ref="AC144:AC151"/>
    <mergeCell ref="AD144:AD151"/>
    <mergeCell ref="AE144:AE151"/>
    <mergeCell ref="AM169:AM177"/>
    <mergeCell ref="AN169:AN177"/>
    <mergeCell ref="N161:N168"/>
    <mergeCell ref="O161:O168"/>
    <mergeCell ref="P161:P168"/>
    <mergeCell ref="Q161:Q168"/>
    <mergeCell ref="U161:U168"/>
    <mergeCell ref="R152:R160"/>
    <mergeCell ref="S152:S160"/>
    <mergeCell ref="P152:P160"/>
    <mergeCell ref="X161:X168"/>
    <mergeCell ref="Y178:Y185"/>
    <mergeCell ref="Z178:Z185"/>
    <mergeCell ref="AA178:AA185"/>
    <mergeCell ref="X194:X202"/>
    <mergeCell ref="T135:T143"/>
    <mergeCell ref="AP194:AP202"/>
    <mergeCell ref="AF178:AF185"/>
    <mergeCell ref="AG178:AG185"/>
    <mergeCell ref="AH178:AH185"/>
    <mergeCell ref="AI178:AI185"/>
    <mergeCell ref="AJ178:AJ185"/>
    <mergeCell ref="AK178:AK185"/>
    <mergeCell ref="Z169:Z177"/>
    <mergeCell ref="Y169:Y177"/>
    <mergeCell ref="AE152:AE160"/>
    <mergeCell ref="AP161:AP168"/>
    <mergeCell ref="AL135:AL143"/>
    <mergeCell ref="AL178:AL185"/>
    <mergeCell ref="X178:X185"/>
    <mergeCell ref="Z144:Z151"/>
    <mergeCell ref="AA144:AA151"/>
    <mergeCell ref="AB144:AB151"/>
    <mergeCell ref="AA169:AA177"/>
    <mergeCell ref="AM178:AM185"/>
    <mergeCell ref="AN178:AN185"/>
    <mergeCell ref="AO178:AO185"/>
    <mergeCell ref="AB194:AB202"/>
    <mergeCell ref="Z135:Z143"/>
    <mergeCell ref="AP178:AP185"/>
    <mergeCell ref="AF169:AF177"/>
    <mergeCell ref="AE169:AE170"/>
    <mergeCell ref="AG169:AG177"/>
    <mergeCell ref="AB135:AB143"/>
    <mergeCell ref="AC152:AC160"/>
    <mergeCell ref="AD152:AD160"/>
    <mergeCell ref="AJ135:AJ143"/>
    <mergeCell ref="AI169:AI177"/>
    <mergeCell ref="AK161:AK168"/>
    <mergeCell ref="AK169:AK177"/>
    <mergeCell ref="AC135:AC143"/>
    <mergeCell ref="Y194:Y202"/>
    <mergeCell ref="AD194:AD202"/>
    <mergeCell ref="AE194:AE202"/>
    <mergeCell ref="AL194:AL202"/>
    <mergeCell ref="AM194:AM202"/>
    <mergeCell ref="AN194:AN202"/>
    <mergeCell ref="AM135:AM143"/>
    <mergeCell ref="AI135:AI143"/>
    <mergeCell ref="Z194:Z202"/>
    <mergeCell ref="AA194:AA202"/>
    <mergeCell ref="AN135:AN143"/>
    <mergeCell ref="R253:R261"/>
    <mergeCell ref="S253:S261"/>
    <mergeCell ref="Q237:Q244"/>
    <mergeCell ref="R237:R244"/>
    <mergeCell ref="S237:S244"/>
    <mergeCell ref="T237:T244"/>
    <mergeCell ref="U237:U244"/>
    <mergeCell ref="V237:V244"/>
    <mergeCell ref="W237:W244"/>
    <mergeCell ref="X237:X244"/>
    <mergeCell ref="Y237:Y244"/>
    <mergeCell ref="AK245:AK252"/>
    <mergeCell ref="AH245:AH252"/>
    <mergeCell ref="AI245:AI252"/>
    <mergeCell ref="AC237:AC244"/>
    <mergeCell ref="AJ245:AJ252"/>
    <mergeCell ref="AA237:AA244"/>
    <mergeCell ref="T253:T261"/>
    <mergeCell ref="Z237:Z244"/>
    <mergeCell ref="AB253:AB261"/>
    <mergeCell ref="AC253:AC261"/>
    <mergeCell ref="AQ253:AQ254"/>
    <mergeCell ref="Q169:Q177"/>
    <mergeCell ref="W169:W177"/>
    <mergeCell ref="AO194:AO202"/>
    <mergeCell ref="AL126:AL134"/>
    <mergeCell ref="O135:O143"/>
    <mergeCell ref="P135:P143"/>
    <mergeCell ref="Q135:Q143"/>
    <mergeCell ref="R135:R143"/>
    <mergeCell ref="S135:S143"/>
    <mergeCell ref="U135:U143"/>
    <mergeCell ref="V135:V136"/>
    <mergeCell ref="AG152:AG160"/>
    <mergeCell ref="AH152:AH160"/>
    <mergeCell ref="AI152:AI160"/>
    <mergeCell ref="AJ152:AJ160"/>
    <mergeCell ref="AC126:AC134"/>
    <mergeCell ref="AD126:AD134"/>
    <mergeCell ref="AE126:AE134"/>
    <mergeCell ref="Q152:Q160"/>
    <mergeCell ref="AM161:AM168"/>
    <mergeCell ref="AO161:AO168"/>
    <mergeCell ref="X169:X177"/>
    <mergeCell ref="AK144:AK151"/>
    <mergeCell ref="Y126:Y127"/>
    <mergeCell ref="Z161:Z168"/>
    <mergeCell ref="AA161:AA168"/>
    <mergeCell ref="AO126:AO134"/>
    <mergeCell ref="Z126:Z134"/>
    <mergeCell ref="AA126:AA134"/>
    <mergeCell ref="AB126:AB134"/>
    <mergeCell ref="AA135:AA143"/>
    <mergeCell ref="J245:J252"/>
    <mergeCell ref="K245:K252"/>
    <mergeCell ref="L245:L252"/>
    <mergeCell ref="M245:M252"/>
    <mergeCell ref="N245:N252"/>
    <mergeCell ref="O245:O252"/>
    <mergeCell ref="P245:P252"/>
    <mergeCell ref="K135:K143"/>
    <mergeCell ref="L135:L143"/>
    <mergeCell ref="M135:M143"/>
    <mergeCell ref="K110:K117"/>
    <mergeCell ref="L110:L117"/>
    <mergeCell ref="K118:K125"/>
    <mergeCell ref="L118:L125"/>
    <mergeCell ref="M118:M125"/>
    <mergeCell ref="N118:N125"/>
    <mergeCell ref="O118:O125"/>
    <mergeCell ref="P118:P125"/>
    <mergeCell ref="N144:N151"/>
    <mergeCell ref="O144:O151"/>
    <mergeCell ref="P144:P151"/>
    <mergeCell ref="N152:N160"/>
    <mergeCell ref="O152:O160"/>
    <mergeCell ref="J110:J117"/>
    <mergeCell ref="M110:M117"/>
    <mergeCell ref="R228:R236"/>
    <mergeCell ref="T203:T211"/>
    <mergeCell ref="V203:V211"/>
    <mergeCell ref="L144:L151"/>
    <mergeCell ref="K152:K160"/>
    <mergeCell ref="L152:L160"/>
    <mergeCell ref="M152:M160"/>
    <mergeCell ref="K194:K202"/>
    <mergeCell ref="L194:L202"/>
    <mergeCell ref="M194:M202"/>
    <mergeCell ref="T118:T125"/>
    <mergeCell ref="U118:U125"/>
    <mergeCell ref="T110:T117"/>
    <mergeCell ref="U110:U117"/>
    <mergeCell ref="V110:V117"/>
    <mergeCell ref="J53:J54"/>
    <mergeCell ref="J51:J52"/>
    <mergeCell ref="Q144:Q151"/>
    <mergeCell ref="R144:R151"/>
    <mergeCell ref="S144:S151"/>
    <mergeCell ref="S178:S185"/>
    <mergeCell ref="T178:T185"/>
    <mergeCell ref="R178:R185"/>
    <mergeCell ref="S126:S134"/>
    <mergeCell ref="S78:S79"/>
    <mergeCell ref="P76:P77"/>
    <mergeCell ref="V102:V109"/>
    <mergeCell ref="T102:T109"/>
    <mergeCell ref="U102:U109"/>
    <mergeCell ref="S94:S95"/>
    <mergeCell ref="P94:P95"/>
    <mergeCell ref="N102:N109"/>
    <mergeCell ref="N169:N177"/>
    <mergeCell ref="O169:O177"/>
    <mergeCell ref="P169:P177"/>
    <mergeCell ref="K169:K177"/>
    <mergeCell ref="L169:L177"/>
    <mergeCell ref="M169:M177"/>
    <mergeCell ref="V178:V185"/>
    <mergeCell ref="K237:K244"/>
    <mergeCell ref="L237:L244"/>
    <mergeCell ref="M237:M244"/>
    <mergeCell ref="N237:N244"/>
    <mergeCell ref="O237:O244"/>
    <mergeCell ref="P237:P244"/>
    <mergeCell ref="AB237:AB244"/>
    <mergeCell ref="R169:R177"/>
    <mergeCell ref="S169:S177"/>
    <mergeCell ref="T169:T177"/>
    <mergeCell ref="U169:U177"/>
    <mergeCell ref="AA203:AA211"/>
    <mergeCell ref="AB203:AB211"/>
    <mergeCell ref="X186:X193"/>
    <mergeCell ref="Y186:Y193"/>
    <mergeCell ref="Z186:Z193"/>
    <mergeCell ref="AA186:AA193"/>
    <mergeCell ref="AB186:AB187"/>
    <mergeCell ref="K228:K236"/>
    <mergeCell ref="L228:L236"/>
    <mergeCell ref="M228:M236"/>
    <mergeCell ref="N228:N236"/>
    <mergeCell ref="O228:O236"/>
    <mergeCell ref="P228:P236"/>
    <mergeCell ref="Q228:Q236"/>
    <mergeCell ref="Z245:Z252"/>
    <mergeCell ref="AA245:AA252"/>
    <mergeCell ref="Q253:Q261"/>
    <mergeCell ref="U126:U134"/>
    <mergeCell ref="V126:V127"/>
    <mergeCell ref="X110:X117"/>
    <mergeCell ref="Y110:Y117"/>
    <mergeCell ref="Z110:Z117"/>
    <mergeCell ref="W110:W117"/>
    <mergeCell ref="N110:N117"/>
    <mergeCell ref="O110:O117"/>
    <mergeCell ref="R161:R168"/>
    <mergeCell ref="S161:S168"/>
    <mergeCell ref="T161:T168"/>
    <mergeCell ref="AF245:AF252"/>
    <mergeCell ref="AG245:AG252"/>
    <mergeCell ref="U253:U261"/>
    <mergeCell ref="V253:V261"/>
    <mergeCell ref="W253:W261"/>
    <mergeCell ref="X253:X261"/>
    <mergeCell ref="AD253:AD261"/>
    <mergeCell ref="AE253:AE261"/>
    <mergeCell ref="AF253:AF261"/>
    <mergeCell ref="AG253:AG261"/>
    <mergeCell ref="Q245:Q252"/>
    <mergeCell ref="R245:R252"/>
    <mergeCell ref="S245:S252"/>
    <mergeCell ref="T245:T252"/>
    <mergeCell ref="U245:U252"/>
    <mergeCell ref="V245:V252"/>
    <mergeCell ref="W245:W252"/>
    <mergeCell ref="N135:N143"/>
    <mergeCell ref="AJ253:AJ261"/>
    <mergeCell ref="AE263:AE264"/>
    <mergeCell ref="Y265:Y266"/>
    <mergeCell ref="AE265:AE266"/>
    <mergeCell ref="Y228:Y236"/>
    <mergeCell ref="Z228:Z236"/>
    <mergeCell ref="F253:F261"/>
    <mergeCell ref="G253:G261"/>
    <mergeCell ref="H253:H261"/>
    <mergeCell ref="I253:I261"/>
    <mergeCell ref="J253:J261"/>
    <mergeCell ref="K253:K261"/>
    <mergeCell ref="L253:L261"/>
    <mergeCell ref="M253:M261"/>
    <mergeCell ref="N253:N261"/>
    <mergeCell ref="O253:O261"/>
    <mergeCell ref="P253:P261"/>
    <mergeCell ref="AB245:AB252"/>
    <mergeCell ref="AC245:AC252"/>
    <mergeCell ref="AD245:AD252"/>
    <mergeCell ref="AE245:AE252"/>
    <mergeCell ref="S228:S236"/>
    <mergeCell ref="T228:T236"/>
    <mergeCell ref="U228:U236"/>
    <mergeCell ref="V228:V236"/>
    <mergeCell ref="W228:W236"/>
    <mergeCell ref="X228:X236"/>
    <mergeCell ref="I237:I244"/>
    <mergeCell ref="H245:H252"/>
    <mergeCell ref="AD228:AD236"/>
    <mergeCell ref="AE228:AE236"/>
    <mergeCell ref="Y245:Y252"/>
    <mergeCell ref="AL253:AL261"/>
    <mergeCell ref="Y253:Y261"/>
    <mergeCell ref="Z253:Z261"/>
    <mergeCell ref="AR169:AR177"/>
    <mergeCell ref="AK263:AK264"/>
    <mergeCell ref="Y267:Y268"/>
    <mergeCell ref="Y269:Y270"/>
    <mergeCell ref="AK265:AK266"/>
    <mergeCell ref="AK267:AK268"/>
    <mergeCell ref="AK269:AK270"/>
    <mergeCell ref="AH253:AH261"/>
    <mergeCell ref="AE267:AE268"/>
    <mergeCell ref="AE269:AE270"/>
    <mergeCell ref="AL228:AL236"/>
    <mergeCell ref="AE186:AE187"/>
    <mergeCell ref="AF186:AF193"/>
    <mergeCell ref="AG186:AG193"/>
    <mergeCell ref="AH186:AH193"/>
    <mergeCell ref="AI186:AI193"/>
    <mergeCell ref="AJ186:AJ193"/>
    <mergeCell ref="AK186:AK193"/>
    <mergeCell ref="AL186:AL193"/>
    <mergeCell ref="AF194:AF202"/>
    <mergeCell ref="AF203:AF211"/>
    <mergeCell ref="AK228:AK236"/>
    <mergeCell ref="AF228:AF236"/>
    <mergeCell ref="AG228:AG236"/>
    <mergeCell ref="AH228:AH236"/>
    <mergeCell ref="AL237:AL244"/>
    <mergeCell ref="AL220:AL227"/>
    <mergeCell ref="AL212:AL219"/>
    <mergeCell ref="AI253:AI261"/>
    <mergeCell ref="G442:G450"/>
    <mergeCell ref="H442:H450"/>
    <mergeCell ref="I442:I450"/>
    <mergeCell ref="AN444:AN445"/>
    <mergeCell ref="AL442:AL450"/>
    <mergeCell ref="AM442:AM450"/>
    <mergeCell ref="AN435:AN436"/>
    <mergeCell ref="I433:I441"/>
    <mergeCell ref="AN442:AN443"/>
    <mergeCell ref="T442:T450"/>
    <mergeCell ref="AE442:AE450"/>
    <mergeCell ref="AF442:AF450"/>
    <mergeCell ref="AG442:AG450"/>
    <mergeCell ref="AH442:AH450"/>
    <mergeCell ref="A24:AR24"/>
    <mergeCell ref="A299:AR299"/>
    <mergeCell ref="AM245:AM252"/>
    <mergeCell ref="AN245:AN246"/>
    <mergeCell ref="AQ245:AQ246"/>
    <mergeCell ref="AR245:AR252"/>
    <mergeCell ref="AN247:AN248"/>
    <mergeCell ref="AQ247:AQ248"/>
    <mergeCell ref="AQ263:AQ264"/>
    <mergeCell ref="AQ265:AQ266"/>
    <mergeCell ref="AQ267:AQ268"/>
    <mergeCell ref="AQ269:AQ270"/>
    <mergeCell ref="M263:M264"/>
    <mergeCell ref="M265:M266"/>
    <mergeCell ref="M267:M268"/>
    <mergeCell ref="M269:M270"/>
    <mergeCell ref="S263:S264"/>
    <mergeCell ref="S265:S266"/>
    <mergeCell ref="B425:B432"/>
    <mergeCell ref="C425:C432"/>
    <mergeCell ref="D425:D432"/>
    <mergeCell ref="E425:E432"/>
    <mergeCell ref="H425:H432"/>
    <mergeCell ref="F417:F424"/>
    <mergeCell ref="G417:G424"/>
    <mergeCell ref="H417:H424"/>
    <mergeCell ref="I417:I424"/>
    <mergeCell ref="U433:U441"/>
    <mergeCell ref="A442:A450"/>
    <mergeCell ref="B442:B450"/>
    <mergeCell ref="C442:C450"/>
    <mergeCell ref="D442:D450"/>
    <mergeCell ref="E442:E450"/>
    <mergeCell ref="F442:F450"/>
    <mergeCell ref="AN433:AN434"/>
    <mergeCell ref="K442:K450"/>
    <mergeCell ref="L442:L450"/>
    <mergeCell ref="M442:M450"/>
    <mergeCell ref="N442:N450"/>
    <mergeCell ref="O442:O450"/>
    <mergeCell ref="P442:P450"/>
    <mergeCell ref="Q442:Q450"/>
    <mergeCell ref="R442:R450"/>
    <mergeCell ref="S442:S450"/>
    <mergeCell ref="AF433:AF441"/>
    <mergeCell ref="AG433:AG441"/>
    <mergeCell ref="AH433:AH441"/>
    <mergeCell ref="AI433:AI441"/>
    <mergeCell ref="AJ433:AJ441"/>
    <mergeCell ref="AK433:AK441"/>
    <mergeCell ref="R408:R416"/>
    <mergeCell ref="H373:H381"/>
    <mergeCell ref="C373:C381"/>
    <mergeCell ref="B373:B381"/>
    <mergeCell ref="F391:F399"/>
    <mergeCell ref="G391:G399"/>
    <mergeCell ref="H391:H399"/>
    <mergeCell ref="I391:I399"/>
    <mergeCell ref="K391:K399"/>
    <mergeCell ref="K400:K407"/>
    <mergeCell ref="L400:L407"/>
    <mergeCell ref="W382:W390"/>
    <mergeCell ref="K408:K416"/>
    <mergeCell ref="A433:A441"/>
    <mergeCell ref="B433:B441"/>
    <mergeCell ref="C433:C441"/>
    <mergeCell ref="D433:D441"/>
    <mergeCell ref="E433:E441"/>
    <mergeCell ref="F433:F441"/>
    <mergeCell ref="G433:G441"/>
    <mergeCell ref="H433:H441"/>
    <mergeCell ref="A425:A432"/>
    <mergeCell ref="O425:O432"/>
    <mergeCell ref="P425:P432"/>
    <mergeCell ref="Q425:Q432"/>
    <mergeCell ref="R425:R432"/>
    <mergeCell ref="S425:S432"/>
    <mergeCell ref="B417:B424"/>
    <mergeCell ref="C417:C424"/>
    <mergeCell ref="D417:D424"/>
    <mergeCell ref="E417:E424"/>
    <mergeCell ref="A417:A424"/>
    <mergeCell ref="L408:L416"/>
    <mergeCell ref="M408:M416"/>
    <mergeCell ref="D400:D407"/>
    <mergeCell ref="E400:E407"/>
    <mergeCell ref="F400:F407"/>
    <mergeCell ref="E382:E390"/>
    <mergeCell ref="F382:F390"/>
    <mergeCell ref="A382:A390"/>
    <mergeCell ref="B382:B390"/>
    <mergeCell ref="C382:C390"/>
    <mergeCell ref="I400:I407"/>
    <mergeCell ref="D391:D399"/>
    <mergeCell ref="E391:E399"/>
    <mergeCell ref="L391:L399"/>
    <mergeCell ref="M391:M399"/>
    <mergeCell ref="C391:C399"/>
    <mergeCell ref="H357:H364"/>
    <mergeCell ref="A408:A416"/>
    <mergeCell ref="B408:B416"/>
    <mergeCell ref="C408:C416"/>
    <mergeCell ref="D408:D416"/>
    <mergeCell ref="E408:E416"/>
    <mergeCell ref="F408:F416"/>
    <mergeCell ref="G408:G416"/>
    <mergeCell ref="H408:H416"/>
    <mergeCell ref="I408:I416"/>
    <mergeCell ref="A391:A399"/>
    <mergeCell ref="B391:B399"/>
    <mergeCell ref="G357:G364"/>
    <mergeCell ref="G382:G390"/>
    <mergeCell ref="H382:H390"/>
    <mergeCell ref="B349:B356"/>
    <mergeCell ref="I308:I315"/>
    <mergeCell ref="A308:A315"/>
    <mergeCell ref="B308:B315"/>
    <mergeCell ref="C308:C315"/>
    <mergeCell ref="D308:D315"/>
    <mergeCell ref="E308:E315"/>
    <mergeCell ref="F308:F315"/>
    <mergeCell ref="A316:A323"/>
    <mergeCell ref="B316:B323"/>
    <mergeCell ref="C316:C323"/>
    <mergeCell ref="D316:D323"/>
    <mergeCell ref="E316:E323"/>
    <mergeCell ref="F316:F323"/>
    <mergeCell ref="G316:G323"/>
    <mergeCell ref="H316:H323"/>
    <mergeCell ref="I316:I323"/>
    <mergeCell ref="D300:D307"/>
    <mergeCell ref="E300:E307"/>
    <mergeCell ref="F300:F307"/>
    <mergeCell ref="G300:G307"/>
    <mergeCell ref="H300:H307"/>
    <mergeCell ref="I300:I307"/>
    <mergeCell ref="AN425:AN426"/>
    <mergeCell ref="I425:I432"/>
    <mergeCell ref="AH408:AH409"/>
    <mergeCell ref="N408:N416"/>
    <mergeCell ref="O408:O416"/>
    <mergeCell ref="P408:P416"/>
    <mergeCell ref="AF425:AF432"/>
    <mergeCell ref="AG425:AG432"/>
    <mergeCell ref="AH425:AH432"/>
    <mergeCell ref="AD417:AD424"/>
    <mergeCell ref="AE417:AE424"/>
    <mergeCell ref="AF417:AF424"/>
    <mergeCell ref="AG417:AG424"/>
    <mergeCell ref="AH417:AH424"/>
    <mergeCell ref="AI417:AI424"/>
    <mergeCell ref="J417:J424"/>
    <mergeCell ref="K417:K424"/>
    <mergeCell ref="L417:L424"/>
    <mergeCell ref="M417:M424"/>
    <mergeCell ref="N417:N424"/>
    <mergeCell ref="O417:O424"/>
    <mergeCell ref="P417:P424"/>
    <mergeCell ref="S417:S424"/>
    <mergeCell ref="T417:T424"/>
    <mergeCell ref="G349:G356"/>
    <mergeCell ref="H365:H372"/>
    <mergeCell ref="J425:J432"/>
    <mergeCell ref="K425:K432"/>
    <mergeCell ref="L425:L432"/>
    <mergeCell ref="M425:M432"/>
    <mergeCell ref="N425:N432"/>
    <mergeCell ref="C349:C356"/>
    <mergeCell ref="D349:D356"/>
    <mergeCell ref="E349:E356"/>
    <mergeCell ref="A324:A331"/>
    <mergeCell ref="E341:E348"/>
    <mergeCell ref="F341:F348"/>
    <mergeCell ref="E365:E372"/>
    <mergeCell ref="D357:D364"/>
    <mergeCell ref="E357:E364"/>
    <mergeCell ref="D365:D372"/>
    <mergeCell ref="B324:B331"/>
    <mergeCell ref="C324:C331"/>
    <mergeCell ref="D324:D331"/>
    <mergeCell ref="E324:E331"/>
    <mergeCell ref="A341:A348"/>
    <mergeCell ref="A357:A364"/>
    <mergeCell ref="B357:B364"/>
    <mergeCell ref="C357:C364"/>
    <mergeCell ref="A365:A372"/>
    <mergeCell ref="B365:B372"/>
    <mergeCell ref="D341:D348"/>
    <mergeCell ref="M400:M407"/>
    <mergeCell ref="N400:N407"/>
    <mergeCell ref="D382:D390"/>
    <mergeCell ref="G400:G407"/>
    <mergeCell ref="A400:A407"/>
    <mergeCell ref="H400:H407"/>
    <mergeCell ref="S470:S471"/>
    <mergeCell ref="AK400:AK401"/>
    <mergeCell ref="Y357:Y358"/>
    <mergeCell ref="S341:S342"/>
    <mergeCell ref="V367:V368"/>
    <mergeCell ref="AI341:AI348"/>
    <mergeCell ref="O341:O348"/>
    <mergeCell ref="AF382:AF390"/>
    <mergeCell ref="AG382:AG390"/>
    <mergeCell ref="AH382:AH390"/>
    <mergeCell ref="AI382:AI390"/>
    <mergeCell ref="Y367:Y368"/>
    <mergeCell ref="V359:V360"/>
    <mergeCell ref="Y359:Y360"/>
    <mergeCell ref="T349:T356"/>
    <mergeCell ref="T357:T364"/>
    <mergeCell ref="T365:T372"/>
    <mergeCell ref="U365:U372"/>
    <mergeCell ref="AD341:AD348"/>
    <mergeCell ref="AB382:AB383"/>
    <mergeCell ref="AE382:AE383"/>
    <mergeCell ref="Y375:Y376"/>
    <mergeCell ref="V375:V376"/>
    <mergeCell ref="AJ341:AJ348"/>
    <mergeCell ref="AK341:AK348"/>
    <mergeCell ref="U349:U356"/>
    <mergeCell ref="R391:R399"/>
    <mergeCell ref="S391:S399"/>
    <mergeCell ref="O400:O407"/>
    <mergeCell ref="P400:P407"/>
    <mergeCell ref="Q400:Q407"/>
    <mergeCell ref="AH410:AH411"/>
    <mergeCell ref="A451:A459"/>
    <mergeCell ref="B451:B459"/>
    <mergeCell ref="C451:C459"/>
    <mergeCell ref="K460:K468"/>
    <mergeCell ref="L460:L468"/>
    <mergeCell ref="M460:M468"/>
    <mergeCell ref="J472:J473"/>
    <mergeCell ref="P472:P473"/>
    <mergeCell ref="V472:V473"/>
    <mergeCell ref="AB472:AB473"/>
    <mergeCell ref="AH472:AH473"/>
    <mergeCell ref="N308:N315"/>
    <mergeCell ref="N316:N323"/>
    <mergeCell ref="N324:N331"/>
    <mergeCell ref="N332:N340"/>
    <mergeCell ref="J373:J381"/>
    <mergeCell ref="J391:J399"/>
    <mergeCell ref="J408:J416"/>
    <mergeCell ref="J433:J441"/>
    <mergeCell ref="J442:J450"/>
    <mergeCell ref="Z400:Z407"/>
    <mergeCell ref="AA400:AA407"/>
    <mergeCell ref="AB400:AB407"/>
    <mergeCell ref="J316:J317"/>
    <mergeCell ref="M316:M317"/>
    <mergeCell ref="J310:J311"/>
    <mergeCell ref="M310:M311"/>
    <mergeCell ref="J318:J319"/>
    <mergeCell ref="V349:V350"/>
    <mergeCell ref="Y349:Y350"/>
    <mergeCell ref="J308:J309"/>
    <mergeCell ref="M308:M309"/>
    <mergeCell ref="AN453:AN454"/>
    <mergeCell ref="J400:J407"/>
    <mergeCell ref="Y417:Y424"/>
    <mergeCell ref="Z417:Z424"/>
    <mergeCell ref="AN408:AN416"/>
    <mergeCell ref="AO408:AO416"/>
    <mergeCell ref="AH476:AH477"/>
    <mergeCell ref="Z357:Z364"/>
    <mergeCell ref="AA357:AA364"/>
    <mergeCell ref="AB357:AB364"/>
    <mergeCell ref="AC357:AC364"/>
    <mergeCell ref="AD357:AD364"/>
    <mergeCell ref="AE357:AE364"/>
    <mergeCell ref="AF357:AF364"/>
    <mergeCell ref="A470:I486"/>
    <mergeCell ref="J470:J471"/>
    <mergeCell ref="P470:P471"/>
    <mergeCell ref="J476:J477"/>
    <mergeCell ref="P476:P477"/>
    <mergeCell ref="J478:J479"/>
    <mergeCell ref="M478:M479"/>
    <mergeCell ref="P478:P479"/>
    <mergeCell ref="M470:M471"/>
    <mergeCell ref="J474:J475"/>
    <mergeCell ref="P474:P475"/>
    <mergeCell ref="A469:C469"/>
    <mergeCell ref="I451:I459"/>
    <mergeCell ref="I460:I468"/>
    <mergeCell ref="E451:E459"/>
    <mergeCell ref="F451:F459"/>
    <mergeCell ref="G451:G459"/>
    <mergeCell ref="H451:H459"/>
    <mergeCell ref="O451:O459"/>
    <mergeCell ref="P451:P459"/>
    <mergeCell ref="Q451:Q459"/>
    <mergeCell ref="R451:R459"/>
    <mergeCell ref="S451:S459"/>
    <mergeCell ref="X451:X459"/>
    <mergeCell ref="AQ425:AQ426"/>
    <mergeCell ref="F425:F432"/>
    <mergeCell ref="G425:G432"/>
    <mergeCell ref="B400:B407"/>
    <mergeCell ref="C400:C407"/>
    <mergeCell ref="AB478:AB479"/>
    <mergeCell ref="AE478:AE479"/>
    <mergeCell ref="AH478:AH479"/>
    <mergeCell ref="AK478:AK479"/>
    <mergeCell ref="AN478:AN479"/>
    <mergeCell ref="AQ478:AQ479"/>
    <mergeCell ref="V478:V479"/>
    <mergeCell ref="Y478:Y479"/>
    <mergeCell ref="AN472:AN473"/>
    <mergeCell ref="V470:V471"/>
    <mergeCell ref="AB470:AB471"/>
    <mergeCell ref="AH470:AH471"/>
    <mergeCell ref="AN470:AN471"/>
    <mergeCell ref="S478:S479"/>
    <mergeCell ref="AN476:AN477"/>
    <mergeCell ref="V474:V475"/>
    <mergeCell ref="AB474:AB475"/>
    <mergeCell ref="AH474:AH475"/>
    <mergeCell ref="AN474:AN475"/>
    <mergeCell ref="V476:V477"/>
    <mergeCell ref="AB476:AB477"/>
    <mergeCell ref="T316:T323"/>
    <mergeCell ref="U316:U323"/>
    <mergeCell ref="O332:O340"/>
    <mergeCell ref="P332:P340"/>
    <mergeCell ref="Q332:Q340"/>
    <mergeCell ref="R332:R340"/>
    <mergeCell ref="A460:A468"/>
    <mergeCell ref="B460:B468"/>
    <mergeCell ref="C460:C468"/>
    <mergeCell ref="D460:D468"/>
    <mergeCell ref="F460:F468"/>
    <mergeCell ref="E460:E468"/>
    <mergeCell ref="G460:G468"/>
    <mergeCell ref="AQ462:AQ463"/>
    <mergeCell ref="AN460:AN461"/>
    <mergeCell ref="AN462:AN463"/>
    <mergeCell ref="AN451:AN452"/>
    <mergeCell ref="H460:H468"/>
    <mergeCell ref="D451:D459"/>
    <mergeCell ref="AQ460:AQ461"/>
    <mergeCell ref="J451:J459"/>
    <mergeCell ref="J460:J468"/>
    <mergeCell ref="K451:K459"/>
    <mergeCell ref="N460:N468"/>
    <mergeCell ref="O460:O468"/>
    <mergeCell ref="P460:P468"/>
    <mergeCell ref="Q460:Q468"/>
    <mergeCell ref="R460:R468"/>
    <mergeCell ref="S460:S468"/>
    <mergeCell ref="L451:L459"/>
    <mergeCell ref="M451:M459"/>
    <mergeCell ref="N451:N459"/>
    <mergeCell ref="J302:J303"/>
    <mergeCell ref="M300:M301"/>
    <mergeCell ref="K357:K364"/>
    <mergeCell ref="L357:L364"/>
    <mergeCell ref="K382:K390"/>
    <mergeCell ref="L382:L390"/>
    <mergeCell ref="M382:M390"/>
    <mergeCell ref="N382:N390"/>
    <mergeCell ref="O382:O390"/>
    <mergeCell ref="S382:S390"/>
    <mergeCell ref="O300:O307"/>
    <mergeCell ref="P300:P307"/>
    <mergeCell ref="Q300:Q307"/>
    <mergeCell ref="R300:R307"/>
    <mergeCell ref="O324:O331"/>
    <mergeCell ref="P324:P331"/>
    <mergeCell ref="Q324:Q331"/>
    <mergeCell ref="R324:R331"/>
    <mergeCell ref="M334:M335"/>
    <mergeCell ref="S316:S323"/>
    <mergeCell ref="M318:M319"/>
    <mergeCell ref="J341:J348"/>
    <mergeCell ref="J349:J356"/>
    <mergeCell ref="J357:J364"/>
    <mergeCell ref="J365:J372"/>
    <mergeCell ref="S332:S340"/>
    <mergeCell ref="N341:N348"/>
    <mergeCell ref="AN349:AN356"/>
    <mergeCell ref="AO349:AO356"/>
    <mergeCell ref="AG365:AG372"/>
    <mergeCell ref="AH365:AH372"/>
    <mergeCell ref="AI365:AI372"/>
    <mergeCell ref="AJ365:AJ372"/>
    <mergeCell ref="AK365:AK372"/>
    <mergeCell ref="AL365:AL372"/>
    <mergeCell ref="AM365:AM372"/>
    <mergeCell ref="AN365:AN372"/>
    <mergeCell ref="AO365:AO372"/>
    <mergeCell ref="AN373:AN381"/>
    <mergeCell ref="AO373:AO381"/>
    <mergeCell ref="AL373:AL381"/>
    <mergeCell ref="AM373:AM381"/>
    <mergeCell ref="Y341:Y348"/>
    <mergeCell ref="Z341:Z348"/>
    <mergeCell ref="AE341:AE348"/>
    <mergeCell ref="AF341:AF348"/>
    <mergeCell ref="AG341:AG348"/>
    <mergeCell ref="AH341:AH348"/>
    <mergeCell ref="U341:U348"/>
    <mergeCell ref="V341:V348"/>
    <mergeCell ref="W341:W348"/>
    <mergeCell ref="X341:X348"/>
    <mergeCell ref="AJ349:AJ356"/>
    <mergeCell ref="AK349:AK356"/>
    <mergeCell ref="AL341:AL348"/>
    <mergeCell ref="AM341:AM348"/>
    <mergeCell ref="AC400:AC407"/>
    <mergeCell ref="AD400:AD407"/>
    <mergeCell ref="AE400:AE407"/>
    <mergeCell ref="AL400:AL407"/>
    <mergeCell ref="AM400:AM407"/>
    <mergeCell ref="Y400:Y407"/>
    <mergeCell ref="Y365:Y366"/>
    <mergeCell ref="Y351:Y352"/>
    <mergeCell ref="AE391:AE392"/>
    <mergeCell ref="AE393:AE394"/>
    <mergeCell ref="AE384:AE385"/>
    <mergeCell ref="AH400:AH401"/>
    <mergeCell ref="AB393:AB394"/>
    <mergeCell ref="U357:U364"/>
    <mergeCell ref="Y382:Y390"/>
    <mergeCell ref="AA365:AA372"/>
    <mergeCell ref="AB365:AB372"/>
    <mergeCell ref="AC365:AC372"/>
    <mergeCell ref="AD365:AD372"/>
    <mergeCell ref="AE365:AE372"/>
    <mergeCell ref="AF365:AF372"/>
    <mergeCell ref="AP341:AP348"/>
    <mergeCell ref="AQ341:AQ348"/>
    <mergeCell ref="AR341:AR348"/>
    <mergeCell ref="K349:K356"/>
    <mergeCell ref="L349:L356"/>
    <mergeCell ref="M349:M356"/>
    <mergeCell ref="N349:N356"/>
    <mergeCell ref="O349:O356"/>
    <mergeCell ref="P349:P356"/>
    <mergeCell ref="Q349:Q356"/>
    <mergeCell ref="R349:R356"/>
    <mergeCell ref="S349:S356"/>
    <mergeCell ref="Z349:Z356"/>
    <mergeCell ref="AA349:AA356"/>
    <mergeCell ref="AB349:AB356"/>
    <mergeCell ref="AC349:AC356"/>
    <mergeCell ref="AD349:AD356"/>
    <mergeCell ref="AE349:AE356"/>
    <mergeCell ref="AF349:AF356"/>
    <mergeCell ref="AG349:AG356"/>
    <mergeCell ref="AH349:AH356"/>
    <mergeCell ref="AI349:AI356"/>
    <mergeCell ref="K341:K348"/>
    <mergeCell ref="L341:L348"/>
    <mergeCell ref="M341:M348"/>
    <mergeCell ref="T341:T348"/>
    <mergeCell ref="AH300:AH307"/>
    <mergeCell ref="AI300:AI307"/>
    <mergeCell ref="AJ300:AJ307"/>
    <mergeCell ref="AK300:AK307"/>
    <mergeCell ref="AL300:AL307"/>
    <mergeCell ref="AM300:AM307"/>
    <mergeCell ref="AP349:AP356"/>
    <mergeCell ref="AQ349:AQ356"/>
    <mergeCell ref="AR349:AR356"/>
    <mergeCell ref="M357:M364"/>
    <mergeCell ref="N357:N364"/>
    <mergeCell ref="O357:O364"/>
    <mergeCell ref="P357:P364"/>
    <mergeCell ref="Q357:Q364"/>
    <mergeCell ref="R357:R364"/>
    <mergeCell ref="S357:S364"/>
    <mergeCell ref="K365:K372"/>
    <mergeCell ref="L365:L372"/>
    <mergeCell ref="M365:M372"/>
    <mergeCell ref="N365:N372"/>
    <mergeCell ref="O365:O372"/>
    <mergeCell ref="P365:P372"/>
    <mergeCell ref="Q365:Q372"/>
    <mergeCell ref="R365:R372"/>
    <mergeCell ref="S365:S372"/>
    <mergeCell ref="V365:V366"/>
    <mergeCell ref="V351:V352"/>
    <mergeCell ref="V357:V358"/>
    <mergeCell ref="AP357:AP364"/>
    <mergeCell ref="AQ357:AQ364"/>
    <mergeCell ref="AR357:AR364"/>
    <mergeCell ref="Z365:Z372"/>
    <mergeCell ref="AN308:AN315"/>
    <mergeCell ref="AO308:AO315"/>
    <mergeCell ref="AP308:AP315"/>
    <mergeCell ref="AQ308:AQ315"/>
    <mergeCell ref="V300:V307"/>
    <mergeCell ref="W300:W307"/>
    <mergeCell ref="AP365:AP372"/>
    <mergeCell ref="AQ365:AQ372"/>
    <mergeCell ref="AR365:AR372"/>
    <mergeCell ref="AG357:AG364"/>
    <mergeCell ref="AH357:AH364"/>
    <mergeCell ref="AI357:AI364"/>
    <mergeCell ref="AJ357:AJ364"/>
    <mergeCell ref="AK357:AK364"/>
    <mergeCell ref="AL357:AL364"/>
    <mergeCell ref="AM357:AM364"/>
    <mergeCell ref="AN357:AN364"/>
    <mergeCell ref="AO357:AO364"/>
    <mergeCell ref="AN300:AN307"/>
    <mergeCell ref="AO300:AO307"/>
    <mergeCell ref="X300:X307"/>
    <mergeCell ref="Y300:Y307"/>
    <mergeCell ref="Z300:Z307"/>
    <mergeCell ref="AA300:AA307"/>
    <mergeCell ref="AB300:AB307"/>
    <mergeCell ref="AC300:AC307"/>
    <mergeCell ref="AD300:AD307"/>
    <mergeCell ref="AE300:AE307"/>
    <mergeCell ref="AF300:AF307"/>
    <mergeCell ref="AH308:AH315"/>
    <mergeCell ref="AI308:AI315"/>
    <mergeCell ref="AG300:AG307"/>
    <mergeCell ref="AG316:AG323"/>
    <mergeCell ref="AH316:AH323"/>
    <mergeCell ref="AL316:AL323"/>
    <mergeCell ref="AM316:AM323"/>
    <mergeCell ref="AN316:AN323"/>
    <mergeCell ref="AO316:AO323"/>
    <mergeCell ref="AP300:AP307"/>
    <mergeCell ref="AQ300:AQ307"/>
    <mergeCell ref="AR300:AR307"/>
    <mergeCell ref="O308:O315"/>
    <mergeCell ref="P308:P315"/>
    <mergeCell ref="Q308:Q315"/>
    <mergeCell ref="R308:R315"/>
    <mergeCell ref="S308:S315"/>
    <mergeCell ref="T308:T315"/>
    <mergeCell ref="U308:U315"/>
    <mergeCell ref="V308:V315"/>
    <mergeCell ref="W308:W315"/>
    <mergeCell ref="X308:X315"/>
    <mergeCell ref="Y308:Y315"/>
    <mergeCell ref="Z308:Z315"/>
    <mergeCell ref="AA308:AA315"/>
    <mergeCell ref="AB308:AB315"/>
    <mergeCell ref="AC308:AC315"/>
    <mergeCell ref="AD308:AD315"/>
    <mergeCell ref="AE308:AE315"/>
    <mergeCell ref="AF308:AF315"/>
    <mergeCell ref="AG308:AG315"/>
    <mergeCell ref="AJ308:AJ315"/>
    <mergeCell ref="AK308:AK315"/>
    <mergeCell ref="AL308:AL315"/>
    <mergeCell ref="AM308:AM315"/>
    <mergeCell ref="AL332:AL340"/>
    <mergeCell ref="AM332:AM340"/>
    <mergeCell ref="AN332:AN340"/>
    <mergeCell ref="AP324:AP331"/>
    <mergeCell ref="AQ324:AQ331"/>
    <mergeCell ref="AR324:AR331"/>
    <mergeCell ref="AP316:AP323"/>
    <mergeCell ref="AQ316:AQ323"/>
    <mergeCell ref="AR316:AR323"/>
    <mergeCell ref="AI324:AI331"/>
    <mergeCell ref="AI316:AI323"/>
    <mergeCell ref="AJ316:AJ323"/>
    <mergeCell ref="AK316:AK323"/>
    <mergeCell ref="AJ324:AJ331"/>
    <mergeCell ref="AK324:AK331"/>
    <mergeCell ref="AL324:AL331"/>
    <mergeCell ref="AM324:AM331"/>
    <mergeCell ref="AN324:AN331"/>
    <mergeCell ref="AO324:AO331"/>
    <mergeCell ref="AJ373:AJ381"/>
    <mergeCell ref="AK373:AK381"/>
    <mergeCell ref="AG332:AG340"/>
    <mergeCell ref="AH332:AH340"/>
    <mergeCell ref="AI332:AI340"/>
    <mergeCell ref="X316:X323"/>
    <mergeCell ref="Y316:Y323"/>
    <mergeCell ref="Z316:Z323"/>
    <mergeCell ref="AA316:AA323"/>
    <mergeCell ref="AB316:AB323"/>
    <mergeCell ref="AC316:AC323"/>
    <mergeCell ref="AD316:AD323"/>
    <mergeCell ref="AE316:AE323"/>
    <mergeCell ref="AF316:AF323"/>
    <mergeCell ref="AO332:AO340"/>
    <mergeCell ref="X332:X340"/>
    <mergeCell ref="Y332:Y340"/>
    <mergeCell ref="Z332:Z340"/>
    <mergeCell ref="AA332:AA340"/>
    <mergeCell ref="AB332:AB340"/>
    <mergeCell ref="AC332:AC340"/>
    <mergeCell ref="AD332:AD340"/>
    <mergeCell ref="AE332:AE340"/>
    <mergeCell ref="AF332:AF340"/>
    <mergeCell ref="AA324:AA331"/>
    <mergeCell ref="AB324:AB331"/>
    <mergeCell ref="AC324:AC331"/>
    <mergeCell ref="AD324:AD331"/>
    <mergeCell ref="AE324:AE331"/>
    <mergeCell ref="AF324:AF331"/>
    <mergeCell ref="AJ332:AJ340"/>
    <mergeCell ref="AK332:AK340"/>
    <mergeCell ref="R400:R407"/>
    <mergeCell ref="S400:S407"/>
    <mergeCell ref="T400:T407"/>
    <mergeCell ref="U400:U407"/>
    <mergeCell ref="Q417:Q424"/>
    <mergeCell ref="R417:R424"/>
    <mergeCell ref="T332:T340"/>
    <mergeCell ref="U332:U340"/>
    <mergeCell ref="V332:V340"/>
    <mergeCell ref="W332:W340"/>
    <mergeCell ref="AP332:AP340"/>
    <mergeCell ref="AQ332:AQ340"/>
    <mergeCell ref="AR332:AR340"/>
    <mergeCell ref="K373:K381"/>
    <mergeCell ref="L373:L381"/>
    <mergeCell ref="M373:M381"/>
    <mergeCell ref="N373:N381"/>
    <mergeCell ref="O373:O381"/>
    <mergeCell ref="P373:P381"/>
    <mergeCell ref="Q373:Q381"/>
    <mergeCell ref="R373:R381"/>
    <mergeCell ref="S373:S381"/>
    <mergeCell ref="Z373:Z381"/>
    <mergeCell ref="AA373:AA381"/>
    <mergeCell ref="AB373:AB381"/>
    <mergeCell ref="AC373:AC381"/>
    <mergeCell ref="AD373:AD381"/>
    <mergeCell ref="AE373:AE381"/>
    <mergeCell ref="AF373:AF381"/>
    <mergeCell ref="AG373:AG381"/>
    <mergeCell ref="AH373:AH381"/>
    <mergeCell ref="AI373:AI381"/>
    <mergeCell ref="Y433:Y441"/>
    <mergeCell ref="Z433:Z441"/>
    <mergeCell ref="AA433:AA441"/>
    <mergeCell ref="AB433:AB441"/>
    <mergeCell ref="AC433:AC441"/>
    <mergeCell ref="AD433:AD441"/>
    <mergeCell ref="AE433:AE441"/>
    <mergeCell ref="T408:T416"/>
    <mergeCell ref="U408:U416"/>
    <mergeCell ref="V408:V416"/>
    <mergeCell ref="W408:W416"/>
    <mergeCell ref="AK402:AK403"/>
    <mergeCell ref="AH402:AH403"/>
    <mergeCell ref="V400:V407"/>
    <mergeCell ref="W400:W407"/>
    <mergeCell ref="X400:X407"/>
    <mergeCell ref="W425:W432"/>
    <mergeCell ref="X425:X432"/>
    <mergeCell ref="Y425:Y432"/>
    <mergeCell ref="AA417:AA424"/>
    <mergeCell ref="AB417:AB424"/>
    <mergeCell ref="AC417:AC424"/>
    <mergeCell ref="V417:V424"/>
    <mergeCell ref="U417:U424"/>
    <mergeCell ref="AK410:AK411"/>
    <mergeCell ref="AK408:AK409"/>
    <mergeCell ref="AJ417:AJ424"/>
    <mergeCell ref="AK417:AK424"/>
    <mergeCell ref="AQ451:AQ452"/>
    <mergeCell ref="AM408:AM416"/>
    <mergeCell ref="T373:T381"/>
    <mergeCell ref="U373:U381"/>
    <mergeCell ref="AR425:AR432"/>
    <mergeCell ref="AR433:AR441"/>
    <mergeCell ref="K433:K441"/>
    <mergeCell ref="L433:L441"/>
    <mergeCell ref="M433:M441"/>
    <mergeCell ref="N433:N441"/>
    <mergeCell ref="O433:O441"/>
    <mergeCell ref="P433:P441"/>
    <mergeCell ref="Q433:Q441"/>
    <mergeCell ref="R433:R441"/>
    <mergeCell ref="S433:S441"/>
    <mergeCell ref="AK425:AK432"/>
    <mergeCell ref="AC408:AC416"/>
    <mergeCell ref="AD408:AD416"/>
    <mergeCell ref="AE408:AE416"/>
    <mergeCell ref="T433:T441"/>
    <mergeCell ref="T425:T432"/>
    <mergeCell ref="U425:U432"/>
    <mergeCell ref="V425:V432"/>
    <mergeCell ref="AQ427:AQ428"/>
    <mergeCell ref="AQ417:AQ418"/>
    <mergeCell ref="AN427:AN428"/>
    <mergeCell ref="AN417:AN418"/>
    <mergeCell ref="AQ419:AQ420"/>
    <mergeCell ref="AN419:AN420"/>
    <mergeCell ref="AQ435:AQ436"/>
    <mergeCell ref="AQ433:AQ434"/>
    <mergeCell ref="Q408:Q416"/>
    <mergeCell ref="T451:T459"/>
    <mergeCell ref="U451:U459"/>
    <mergeCell ref="V451:V459"/>
    <mergeCell ref="X417:X424"/>
    <mergeCell ref="AP408:AP416"/>
    <mergeCell ref="AQ408:AQ416"/>
    <mergeCell ref="AL433:AL441"/>
    <mergeCell ref="AM433:AM441"/>
    <mergeCell ref="AP373:AP381"/>
    <mergeCell ref="AQ373:AQ381"/>
    <mergeCell ref="AR373:AR381"/>
    <mergeCell ref="AQ453:AQ454"/>
    <mergeCell ref="AB391:AB392"/>
    <mergeCell ref="AQ444:AQ445"/>
    <mergeCell ref="AQ442:AQ443"/>
    <mergeCell ref="AR451:AR459"/>
    <mergeCell ref="AL451:AL459"/>
    <mergeCell ref="T391:T399"/>
    <mergeCell ref="U391:U399"/>
    <mergeCell ref="V391:V399"/>
    <mergeCell ref="W391:W399"/>
    <mergeCell ref="X391:X399"/>
    <mergeCell ref="Y391:Y399"/>
    <mergeCell ref="AO382:AO390"/>
    <mergeCell ref="AP382:AP390"/>
    <mergeCell ref="AQ382:AQ390"/>
    <mergeCell ref="AR382:AR390"/>
    <mergeCell ref="AJ382:AJ390"/>
    <mergeCell ref="AK382:AK390"/>
    <mergeCell ref="AL382:AL390"/>
    <mergeCell ref="AM382:AM390"/>
    <mergeCell ref="AN382:AN390"/>
    <mergeCell ref="S343:S344"/>
    <mergeCell ref="AB451:AB459"/>
    <mergeCell ref="S408:S416"/>
    <mergeCell ref="W417:W424"/>
    <mergeCell ref="AH451:AH459"/>
    <mergeCell ref="AI451:AI459"/>
    <mergeCell ref="AJ451:AJ459"/>
    <mergeCell ref="AK451:AK459"/>
    <mergeCell ref="AL460:AL468"/>
    <mergeCell ref="AR400:AR407"/>
    <mergeCell ref="AN400:AN407"/>
    <mergeCell ref="AO400:AO407"/>
    <mergeCell ref="AP400:AP407"/>
    <mergeCell ref="AQ400:AQ407"/>
    <mergeCell ref="AI425:AI432"/>
    <mergeCell ref="AJ425:AJ432"/>
    <mergeCell ref="T460:T468"/>
    <mergeCell ref="U460:U468"/>
    <mergeCell ref="V460:V468"/>
    <mergeCell ref="W460:W468"/>
    <mergeCell ref="X460:X468"/>
    <mergeCell ref="Y460:Y468"/>
    <mergeCell ref="Z460:Z468"/>
    <mergeCell ref="AA460:AA468"/>
    <mergeCell ref="AB460:AB468"/>
    <mergeCell ref="X408:X416"/>
    <mergeCell ref="Y408:Y416"/>
    <mergeCell ref="Z408:Z416"/>
    <mergeCell ref="AA408:AA416"/>
    <mergeCell ref="AB408:AB416"/>
    <mergeCell ref="Z425:Z432"/>
    <mergeCell ref="AA425:AA432"/>
    <mergeCell ref="U324:U331"/>
    <mergeCell ref="V324:V331"/>
    <mergeCell ref="W324:W331"/>
    <mergeCell ref="X324:X331"/>
    <mergeCell ref="Y324:Y331"/>
    <mergeCell ref="Z324:Z331"/>
    <mergeCell ref="AC460:AC468"/>
    <mergeCell ref="AD460:AD468"/>
    <mergeCell ref="U442:U450"/>
    <mergeCell ref="V442:V450"/>
    <mergeCell ref="W442:W450"/>
    <mergeCell ref="X442:X450"/>
    <mergeCell ref="Y442:Y450"/>
    <mergeCell ref="Z442:Z450"/>
    <mergeCell ref="AA442:AA450"/>
    <mergeCell ref="AC425:AC432"/>
    <mergeCell ref="AD425:AD432"/>
    <mergeCell ref="AC451:AC459"/>
    <mergeCell ref="AD451:AD459"/>
    <mergeCell ref="W451:W459"/>
    <mergeCell ref="Y451:Y459"/>
    <mergeCell ref="Z451:Z459"/>
    <mergeCell ref="AA451:AA459"/>
    <mergeCell ref="AB425:AB432"/>
    <mergeCell ref="V433:V441"/>
    <mergeCell ref="W433:W441"/>
    <mergeCell ref="X433:X441"/>
    <mergeCell ref="AB384:AB385"/>
    <mergeCell ref="AB442:AB450"/>
    <mergeCell ref="AC442:AC450"/>
    <mergeCell ref="AD442:AD450"/>
    <mergeCell ref="X382:X390"/>
    <mergeCell ref="AR442:AR450"/>
    <mergeCell ref="AR460:AR468"/>
    <mergeCell ref="AG408:AG416"/>
    <mergeCell ref="AL408:AL416"/>
    <mergeCell ref="Z391:Z399"/>
    <mergeCell ref="AA391:AA399"/>
    <mergeCell ref="AF408:AF416"/>
    <mergeCell ref="P382:P390"/>
    <mergeCell ref="Q382:Q390"/>
    <mergeCell ref="R382:R390"/>
    <mergeCell ref="V316:V323"/>
    <mergeCell ref="W316:W323"/>
    <mergeCell ref="AE460:AE468"/>
    <mergeCell ref="AF460:AF468"/>
    <mergeCell ref="AM451:AM459"/>
    <mergeCell ref="AG460:AG468"/>
    <mergeCell ref="AH460:AH468"/>
    <mergeCell ref="AI460:AI468"/>
    <mergeCell ref="AJ460:AJ468"/>
    <mergeCell ref="AK460:AK468"/>
    <mergeCell ref="AE425:AE432"/>
    <mergeCell ref="AI442:AI450"/>
    <mergeCell ref="AJ442:AJ450"/>
    <mergeCell ref="AK442:AK450"/>
    <mergeCell ref="AE451:AE459"/>
    <mergeCell ref="AF451:AF459"/>
    <mergeCell ref="AG451:AG459"/>
    <mergeCell ref="AA341:AA348"/>
    <mergeCell ref="AB341:AB348"/>
    <mergeCell ref="AC341:AC348"/>
    <mergeCell ref="S324:S331"/>
    <mergeCell ref="T324:T331"/>
    <mergeCell ref="A253:A261"/>
    <mergeCell ref="B253:B261"/>
    <mergeCell ref="C253:C261"/>
    <mergeCell ref="D253:D261"/>
    <mergeCell ref="E253:E261"/>
    <mergeCell ref="AM253:AM261"/>
    <mergeCell ref="AM460:AM468"/>
    <mergeCell ref="AR470:AR486"/>
    <mergeCell ref="Z382:Z390"/>
    <mergeCell ref="AA382:AA390"/>
    <mergeCell ref="AL417:AL424"/>
    <mergeCell ref="AM417:AM424"/>
    <mergeCell ref="AM425:AM432"/>
    <mergeCell ref="AL425:AL432"/>
    <mergeCell ref="AF400:AF407"/>
    <mergeCell ref="AG400:AG407"/>
    <mergeCell ref="AR408:AR416"/>
    <mergeCell ref="AF391:AF399"/>
    <mergeCell ref="AG391:AG399"/>
    <mergeCell ref="AH391:AH399"/>
    <mergeCell ref="AI391:AI399"/>
    <mergeCell ref="AJ391:AJ399"/>
    <mergeCell ref="AK391:AK399"/>
    <mergeCell ref="AL391:AL399"/>
    <mergeCell ref="AM391:AM399"/>
    <mergeCell ref="AN391:AN399"/>
    <mergeCell ref="AO391:AO399"/>
    <mergeCell ref="AP391:AP399"/>
    <mergeCell ref="AQ391:AQ399"/>
    <mergeCell ref="AR391:AR399"/>
    <mergeCell ref="G283:G284"/>
    <mergeCell ref="AR417:AR424"/>
    <mergeCell ref="C285:C286"/>
    <mergeCell ref="D285:D286"/>
    <mergeCell ref="E285:E286"/>
    <mergeCell ref="F285:F286"/>
    <mergeCell ref="G285:G286"/>
    <mergeCell ref="H285:H294"/>
    <mergeCell ref="I285:I294"/>
    <mergeCell ref="AM186:AM193"/>
    <mergeCell ref="AB188:AB189"/>
    <mergeCell ref="AE188:AE189"/>
    <mergeCell ref="G186:G193"/>
    <mergeCell ref="H186:H193"/>
    <mergeCell ref="I186:I193"/>
    <mergeCell ref="J186:J193"/>
    <mergeCell ref="K186:K193"/>
    <mergeCell ref="L186:L193"/>
    <mergeCell ref="M186:M193"/>
    <mergeCell ref="N186:N193"/>
    <mergeCell ref="O186:O193"/>
    <mergeCell ref="P186:P193"/>
    <mergeCell ref="Q186:Q193"/>
    <mergeCell ref="R186:R193"/>
    <mergeCell ref="S186:S193"/>
    <mergeCell ref="U186:U193"/>
    <mergeCell ref="V186:V193"/>
    <mergeCell ref="AA253:AA261"/>
    <mergeCell ref="AG194:AG202"/>
    <mergeCell ref="AG203:AG211"/>
    <mergeCell ref="AE289:AE290"/>
    <mergeCell ref="S267:S268"/>
    <mergeCell ref="S269:S270"/>
    <mergeCell ref="Y263:Y264"/>
    <mergeCell ref="R283:R284"/>
    <mergeCell ref="S283:S284"/>
    <mergeCell ref="G291:G292"/>
    <mergeCell ref="AK291:AK292"/>
    <mergeCell ref="P285:P286"/>
    <mergeCell ref="S285:S286"/>
    <mergeCell ref="A285:A286"/>
    <mergeCell ref="A287:A288"/>
    <mergeCell ref="B287:B288"/>
    <mergeCell ref="C287:C288"/>
    <mergeCell ref="D287:D288"/>
    <mergeCell ref="E287:E288"/>
    <mergeCell ref="F287:F288"/>
    <mergeCell ref="G287:G288"/>
    <mergeCell ref="U283:U286"/>
    <mergeCell ref="V283:V286"/>
    <mergeCell ref="W283:W286"/>
    <mergeCell ref="X283:X286"/>
    <mergeCell ref="Y283:Y286"/>
    <mergeCell ref="Y289:Y294"/>
    <mergeCell ref="J283:J284"/>
    <mergeCell ref="M283:M284"/>
    <mergeCell ref="A283:A284"/>
    <mergeCell ref="B283:B284"/>
    <mergeCell ref="C283:C284"/>
    <mergeCell ref="D283:D284"/>
    <mergeCell ref="E283:E284"/>
    <mergeCell ref="F283:F284"/>
    <mergeCell ref="A291:A292"/>
    <mergeCell ref="H283:H284"/>
    <mergeCell ref="I283:I284"/>
    <mergeCell ref="B285:B286"/>
    <mergeCell ref="D291:D292"/>
    <mergeCell ref="E291:E292"/>
    <mergeCell ref="F291:F292"/>
    <mergeCell ref="AQ293:AQ294"/>
    <mergeCell ref="V287:V288"/>
    <mergeCell ref="AB289:AB290"/>
    <mergeCell ref="AH291:AH292"/>
    <mergeCell ref="AN293:AN294"/>
    <mergeCell ref="N285:N286"/>
    <mergeCell ref="O285:O286"/>
    <mergeCell ref="T287:T288"/>
    <mergeCell ref="U287:U288"/>
    <mergeCell ref="Z289:Z290"/>
    <mergeCell ref="AA289:AA290"/>
    <mergeCell ref="AF291:AF292"/>
    <mergeCell ref="AG291:AG292"/>
    <mergeCell ref="AL293:AL294"/>
    <mergeCell ref="AM293:AM294"/>
    <mergeCell ref="Y287:Y288"/>
    <mergeCell ref="X289:X294"/>
    <mergeCell ref="AK293:AK294"/>
    <mergeCell ref="AL283:AL292"/>
    <mergeCell ref="AM283:AM292"/>
    <mergeCell ref="AN283:AN292"/>
    <mergeCell ref="AO283:AO292"/>
    <mergeCell ref="AP283:AP292"/>
    <mergeCell ref="AQ283:AQ292"/>
    <mergeCell ref="W289:W294"/>
    <mergeCell ref="V289:V294"/>
    <mergeCell ref="O283:O284"/>
    <mergeCell ref="P283:P284"/>
    <mergeCell ref="Q283:Q284"/>
    <mergeCell ref="AR293:AR294"/>
    <mergeCell ref="AR291:AR292"/>
    <mergeCell ref="AR289:AR290"/>
    <mergeCell ref="AR287:AR288"/>
    <mergeCell ref="AR285:AR286"/>
    <mergeCell ref="AR283:AR284"/>
    <mergeCell ref="AH297:AH298"/>
    <mergeCell ref="AK297:AK298"/>
    <mergeCell ref="AN297:AN298"/>
    <mergeCell ref="AQ297:AQ298"/>
    <mergeCell ref="A295:C295"/>
    <mergeCell ref="J285:J294"/>
    <mergeCell ref="K285:K294"/>
    <mergeCell ref="L285:L294"/>
    <mergeCell ref="M285:M294"/>
    <mergeCell ref="N283:N284"/>
    <mergeCell ref="N287:N294"/>
    <mergeCell ref="O287:O294"/>
    <mergeCell ref="P287:P294"/>
    <mergeCell ref="Q287:Q294"/>
    <mergeCell ref="R287:R294"/>
    <mergeCell ref="S287:S294"/>
    <mergeCell ref="T283:T286"/>
    <mergeCell ref="A293:A294"/>
    <mergeCell ref="B293:B294"/>
    <mergeCell ref="C293:C294"/>
    <mergeCell ref="D293:D294"/>
    <mergeCell ref="E293:E294"/>
    <mergeCell ref="F293:F294"/>
    <mergeCell ref="G293:G294"/>
    <mergeCell ref="A289:A290"/>
    <mergeCell ref="B289:B290"/>
    <mergeCell ref="AL296:AL298"/>
    <mergeCell ref="AM296:AM298"/>
    <mergeCell ref="A282:AR282"/>
    <mergeCell ref="J297:J298"/>
    <mergeCell ref="M297:M298"/>
    <mergeCell ref="P297:P298"/>
    <mergeCell ref="S297:S298"/>
    <mergeCell ref="V297:V298"/>
    <mergeCell ref="Y297:Y298"/>
    <mergeCell ref="AB297:AB298"/>
    <mergeCell ref="AE297:AE298"/>
    <mergeCell ref="AR296:AR298"/>
    <mergeCell ref="AG293:AG294"/>
    <mergeCell ref="AF283:AF290"/>
    <mergeCell ref="AG283:AG290"/>
    <mergeCell ref="AH283:AH290"/>
    <mergeCell ref="AI283:AI290"/>
    <mergeCell ref="AJ283:AJ290"/>
    <mergeCell ref="AK283:AK290"/>
    <mergeCell ref="AH293:AH294"/>
    <mergeCell ref="AI293:AI294"/>
    <mergeCell ref="AJ293:AJ294"/>
    <mergeCell ref="U289:U294"/>
    <mergeCell ref="T289:T294"/>
    <mergeCell ref="Z283:Z288"/>
    <mergeCell ref="Z291:Z294"/>
    <mergeCell ref="AA291:AA294"/>
    <mergeCell ref="AA283:AA288"/>
    <mergeCell ref="AB283:AB288"/>
    <mergeCell ref="AC283:AC288"/>
    <mergeCell ref="AD283:AD288"/>
    <mergeCell ref="AE283:AE288"/>
    <mergeCell ref="AC42:AC50"/>
    <mergeCell ref="AD42:AD50"/>
    <mergeCell ref="AE42:AE50"/>
    <mergeCell ref="AF42:AF50"/>
    <mergeCell ref="AG42:AG50"/>
    <mergeCell ref="AH42:AH50"/>
    <mergeCell ref="AI42:AI50"/>
    <mergeCell ref="AB110:AB117"/>
    <mergeCell ref="A296:G298"/>
    <mergeCell ref="I296:I298"/>
    <mergeCell ref="H296:H298"/>
    <mergeCell ref="N296:N298"/>
    <mergeCell ref="O296:O298"/>
    <mergeCell ref="T296:T298"/>
    <mergeCell ref="U296:U298"/>
    <mergeCell ref="Z296:Z298"/>
    <mergeCell ref="AA296:AA298"/>
    <mergeCell ref="AF296:AF298"/>
    <mergeCell ref="AG296:AG298"/>
    <mergeCell ref="AB291:AB294"/>
    <mergeCell ref="AC291:AC294"/>
    <mergeCell ref="AD291:AD294"/>
    <mergeCell ref="AE291:AE294"/>
    <mergeCell ref="AF293:AF294"/>
    <mergeCell ref="C289:C290"/>
    <mergeCell ref="D289:D290"/>
    <mergeCell ref="E289:E290"/>
    <mergeCell ref="F289:F290"/>
    <mergeCell ref="G289:G290"/>
    <mergeCell ref="Q118:Q125"/>
    <mergeCell ref="B291:B292"/>
    <mergeCell ref="C291:C292"/>
    <mergeCell ref="R118:R125"/>
    <mergeCell ref="S118:S125"/>
    <mergeCell ref="AL118:AL125"/>
    <mergeCell ref="AN186:AN193"/>
    <mergeCell ref="AO186:AO193"/>
    <mergeCell ref="AP186:AP193"/>
    <mergeCell ref="AQ186:AQ193"/>
    <mergeCell ref="AR186:AR193"/>
    <mergeCell ref="T186:T193"/>
    <mergeCell ref="AK42:AK50"/>
    <mergeCell ref="AL42:AL50"/>
    <mergeCell ref="AM42:AM50"/>
    <mergeCell ref="AN42:AN50"/>
    <mergeCell ref="AO42:AO50"/>
    <mergeCell ref="AL68:AL75"/>
    <mergeCell ref="AM68:AM75"/>
    <mergeCell ref="X51:X59"/>
    <mergeCell ref="Y51:Y59"/>
    <mergeCell ref="Z51:Z59"/>
    <mergeCell ref="AA51:AA59"/>
    <mergeCell ref="AB51:AB59"/>
    <mergeCell ref="AC51:AC59"/>
    <mergeCell ref="AN94:AN101"/>
    <mergeCell ref="AJ42:AJ50"/>
    <mergeCell ref="Z118:Z125"/>
    <mergeCell ref="AA118:AA125"/>
    <mergeCell ref="AB118:AB125"/>
    <mergeCell ref="AL85:AL93"/>
    <mergeCell ref="AI68:AI75"/>
    <mergeCell ref="AJ68:AJ75"/>
    <mergeCell ref="AA42:AA50"/>
    <mergeCell ref="AB42:AB50"/>
    <mergeCell ref="N391:N399"/>
    <mergeCell ref="O391:O399"/>
    <mergeCell ref="P391:P399"/>
    <mergeCell ref="Q391:Q399"/>
    <mergeCell ref="A300:A307"/>
    <mergeCell ref="B300:B307"/>
    <mergeCell ref="C300:C307"/>
    <mergeCell ref="G308:G315"/>
    <mergeCell ref="H308:H315"/>
    <mergeCell ref="F365:F372"/>
    <mergeCell ref="F349:F356"/>
    <mergeCell ref="F324:F331"/>
    <mergeCell ref="H324:H331"/>
    <mergeCell ref="I324:I331"/>
    <mergeCell ref="I349:I356"/>
    <mergeCell ref="J326:J327"/>
    <mergeCell ref="P341:P342"/>
    <mergeCell ref="P343:P344"/>
    <mergeCell ref="M326:M327"/>
    <mergeCell ref="H349:H356"/>
    <mergeCell ref="H341:H348"/>
    <mergeCell ref="J324:J325"/>
    <mergeCell ref="M324:M325"/>
    <mergeCell ref="O316:O323"/>
    <mergeCell ref="P316:P323"/>
    <mergeCell ref="Q316:Q323"/>
    <mergeCell ref="N300:N307"/>
    <mergeCell ref="G324:G331"/>
    <mergeCell ref="G341:G348"/>
    <mergeCell ref="A349:A356"/>
    <mergeCell ref="M302:M303"/>
    <mergeCell ref="J300:J301"/>
    <mergeCell ref="AR308:AR315"/>
    <mergeCell ref="AG324:AG331"/>
    <mergeCell ref="AH324:AH331"/>
    <mergeCell ref="AM85:AM93"/>
    <mergeCell ref="AN85:AN93"/>
    <mergeCell ref="AO85:AO93"/>
    <mergeCell ref="AK76:AK84"/>
    <mergeCell ref="AL76:AL84"/>
    <mergeCell ref="AM76:AM84"/>
    <mergeCell ref="AN76:AN84"/>
    <mergeCell ref="AM51:AM59"/>
    <mergeCell ref="AN51:AN59"/>
    <mergeCell ref="AK51:AK59"/>
    <mergeCell ref="AL51:AL59"/>
    <mergeCell ref="AN341:AN348"/>
    <mergeCell ref="AO341:AO348"/>
    <mergeCell ref="AR178:AR185"/>
    <mergeCell ref="AL169:AL177"/>
    <mergeCell ref="AM212:AM219"/>
    <mergeCell ref="AN212:AN213"/>
    <mergeCell ref="AQ194:AQ202"/>
    <mergeCell ref="AR194:AR202"/>
    <mergeCell ref="AR220:AR227"/>
    <mergeCell ref="AR228:AR236"/>
    <mergeCell ref="AQ214:AQ215"/>
    <mergeCell ref="AQ212:AQ213"/>
    <mergeCell ref="AN253:AN254"/>
    <mergeCell ref="AR253:AR261"/>
    <mergeCell ref="AN255:AN256"/>
    <mergeCell ref="AQ255:AQ256"/>
    <mergeCell ref="AK253:AK261"/>
    <mergeCell ref="AR237:AR244"/>
    <mergeCell ref="A60:A67"/>
    <mergeCell ref="B60:B67"/>
    <mergeCell ref="C60:C67"/>
    <mergeCell ref="D60:D67"/>
    <mergeCell ref="E60:E67"/>
    <mergeCell ref="F60:F67"/>
    <mergeCell ref="G60:G67"/>
    <mergeCell ref="H60:H67"/>
    <mergeCell ref="I60:I67"/>
    <mergeCell ref="J60:J61"/>
    <mergeCell ref="J62:J63"/>
    <mergeCell ref="R316:R323"/>
    <mergeCell ref="S300:S307"/>
    <mergeCell ref="AL349:AL356"/>
    <mergeCell ref="AM349:AM356"/>
    <mergeCell ref="T300:T307"/>
    <mergeCell ref="U300:U307"/>
    <mergeCell ref="AM228:AM236"/>
    <mergeCell ref="AM220:AM227"/>
    <mergeCell ref="AK237:AK244"/>
    <mergeCell ref="AM237:AM244"/>
    <mergeCell ref="AL245:AL252"/>
    <mergeCell ref="AI228:AI236"/>
    <mergeCell ref="AJ228:AJ236"/>
    <mergeCell ref="AJ220:AJ227"/>
    <mergeCell ref="AB228:AB236"/>
    <mergeCell ref="AC228:AC236"/>
    <mergeCell ref="F102:F109"/>
    <mergeCell ref="F169:F177"/>
    <mergeCell ref="AC118:AC125"/>
    <mergeCell ref="AD118:AD125"/>
    <mergeCell ref="AE118:AE125"/>
    <mergeCell ref="M60:M61"/>
    <mergeCell ref="M62:M63"/>
    <mergeCell ref="N60:N67"/>
    <mergeCell ref="O60:O67"/>
    <mergeCell ref="P60:P67"/>
    <mergeCell ref="Q60:Q67"/>
    <mergeCell ref="R60:R67"/>
    <mergeCell ref="S60:S67"/>
    <mergeCell ref="T60:T67"/>
    <mergeCell ref="U60:U67"/>
    <mergeCell ref="V60:V67"/>
    <mergeCell ref="W60:W67"/>
    <mergeCell ref="X60:X67"/>
    <mergeCell ref="Y60:Y67"/>
    <mergeCell ref="Z60:Z67"/>
    <mergeCell ref="AA60:AA67"/>
    <mergeCell ref="AB60:AB67"/>
  </mergeCells>
  <pageMargins left="0.25" right="0.25" top="0.75" bottom="0.75" header="0.3" footer="0.3"/>
  <pageSetup paperSize="8" scale="22" fitToHeight="0" orientation="landscape" r:id="rId1"/>
  <rowBreaks count="4" manualBreakCount="4">
    <brk id="134" max="16383" man="1"/>
    <brk id="244" max="16383" man="1"/>
    <brk id="356" max="16383" man="1"/>
    <brk id="4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17"/>
  <sheetViews>
    <sheetView view="pageBreakPreview" zoomScaleNormal="100" zoomScaleSheetLayoutView="100" workbookViewId="0">
      <selection activeCell="K13" sqref="K13"/>
    </sheetView>
  </sheetViews>
  <sheetFormatPr defaultRowHeight="15" x14ac:dyDescent="0.25"/>
  <cols>
    <col min="1" max="1" width="4.28515625" style="159" customWidth="1"/>
    <col min="2" max="2" width="9" style="159" bestFit="1" customWidth="1"/>
    <col min="3" max="3" width="36.5703125" style="159" customWidth="1"/>
    <col min="4" max="4" width="14.85546875" style="159" bestFit="1" customWidth="1"/>
    <col min="5" max="5" width="13.5703125" style="159" bestFit="1" customWidth="1"/>
    <col min="6" max="6" width="18" style="159" customWidth="1"/>
    <col min="7" max="7" width="14.85546875" style="159" bestFit="1" customWidth="1"/>
    <col min="8" max="8" width="13.5703125" style="159" bestFit="1" customWidth="1"/>
    <col min="9" max="9" width="16.28515625" style="159" customWidth="1"/>
    <col min="10" max="10" width="12.85546875" style="159" customWidth="1"/>
    <col min="11" max="11" width="16.28515625" style="159" customWidth="1"/>
    <col min="12" max="12" width="37.140625" style="159" customWidth="1"/>
    <col min="13" max="16384" width="9.140625" style="161"/>
  </cols>
  <sheetData>
    <row r="1" spans="1:12" ht="29.25" customHeight="1" x14ac:dyDescent="0.2">
      <c r="A1" s="1576" t="s">
        <v>70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L1" s="1576"/>
    </row>
    <row r="2" spans="1:12" ht="15" customHeight="1" x14ac:dyDescent="0.2">
      <c r="A2" s="1577" t="s">
        <v>0</v>
      </c>
      <c r="B2" s="1578" t="s">
        <v>71</v>
      </c>
      <c r="C2" s="1579" t="s">
        <v>72</v>
      </c>
      <c r="D2" s="1582" t="s">
        <v>73</v>
      </c>
      <c r="E2" s="1583"/>
      <c r="F2" s="1584"/>
      <c r="G2" s="1582" t="s">
        <v>74</v>
      </c>
      <c r="H2" s="1583"/>
      <c r="I2" s="1583"/>
      <c r="J2" s="1583"/>
      <c r="K2" s="1584"/>
      <c r="L2" s="1585" t="s">
        <v>10</v>
      </c>
    </row>
    <row r="3" spans="1:12" ht="30" x14ac:dyDescent="0.2">
      <c r="A3" s="1577"/>
      <c r="B3" s="1578"/>
      <c r="C3" s="1580"/>
      <c r="D3" s="1586" t="s">
        <v>11</v>
      </c>
      <c r="E3" s="1587"/>
      <c r="F3" s="162" t="s">
        <v>75</v>
      </c>
      <c r="G3" s="1586" t="s">
        <v>11</v>
      </c>
      <c r="H3" s="1587"/>
      <c r="I3" s="1588" t="s">
        <v>12</v>
      </c>
      <c r="J3" s="1588" t="s">
        <v>76</v>
      </c>
      <c r="K3" s="162" t="s">
        <v>251</v>
      </c>
      <c r="L3" s="1585"/>
    </row>
    <row r="4" spans="1:12" ht="19.5" customHeight="1" x14ac:dyDescent="0.2">
      <c r="A4" s="1577"/>
      <c r="B4" s="1578"/>
      <c r="C4" s="1581"/>
      <c r="D4" s="150" t="s">
        <v>17</v>
      </c>
      <c r="E4" s="150" t="s">
        <v>18</v>
      </c>
      <c r="F4" s="162" t="s">
        <v>15</v>
      </c>
      <c r="G4" s="150" t="s">
        <v>17</v>
      </c>
      <c r="H4" s="150" t="s">
        <v>18</v>
      </c>
      <c r="I4" s="1589"/>
      <c r="J4" s="1589"/>
      <c r="K4" s="150" t="s">
        <v>21</v>
      </c>
      <c r="L4" s="1585"/>
    </row>
    <row r="5" spans="1:12" s="166" customFormat="1" x14ac:dyDescent="0.25">
      <c r="A5" s="148">
        <v>1</v>
      </c>
      <c r="B5" s="148">
        <v>2</v>
      </c>
      <c r="C5" s="149">
        <v>3</v>
      </c>
      <c r="D5" s="163">
        <v>4</v>
      </c>
      <c r="E5" s="164">
        <v>5</v>
      </c>
      <c r="F5" s="165">
        <v>6</v>
      </c>
      <c r="G5" s="165">
        <v>7</v>
      </c>
      <c r="H5" s="165">
        <v>8</v>
      </c>
      <c r="I5" s="150">
        <v>9</v>
      </c>
      <c r="J5" s="165">
        <v>10</v>
      </c>
      <c r="K5" s="165">
        <v>11</v>
      </c>
      <c r="L5" s="165">
        <v>12</v>
      </c>
    </row>
    <row r="6" spans="1:12" ht="14.25" hidden="1" customHeight="1" x14ac:dyDescent="0.2">
      <c r="A6" s="1570" t="s">
        <v>78</v>
      </c>
      <c r="B6" s="1571"/>
      <c r="C6" s="1571"/>
      <c r="D6" s="1571"/>
      <c r="E6" s="1571"/>
      <c r="F6" s="1571"/>
      <c r="G6" s="1571"/>
      <c r="H6" s="1571"/>
      <c r="I6" s="1571"/>
      <c r="J6" s="1571"/>
      <c r="K6" s="1571"/>
      <c r="L6" s="1572"/>
    </row>
    <row r="7" spans="1:12" hidden="1" x14ac:dyDescent="0.25">
      <c r="A7" s="151"/>
      <c r="B7" s="151"/>
      <c r="C7" s="151"/>
      <c r="D7" s="160"/>
      <c r="E7" s="167"/>
      <c r="F7" s="168"/>
      <c r="G7" s="168"/>
      <c r="H7" s="168"/>
      <c r="I7" s="168"/>
      <c r="J7" s="168"/>
      <c r="K7" s="168"/>
      <c r="L7" s="168"/>
    </row>
    <row r="8" spans="1:12" hidden="1" x14ac:dyDescent="0.25">
      <c r="A8" s="151"/>
      <c r="B8" s="151"/>
      <c r="C8" s="151"/>
      <c r="D8" s="168"/>
      <c r="E8" s="168"/>
      <c r="F8" s="168"/>
      <c r="G8" s="168"/>
      <c r="H8" s="168"/>
      <c r="I8" s="168"/>
      <c r="J8" s="168"/>
      <c r="K8" s="168"/>
      <c r="L8" s="168"/>
    </row>
    <row r="9" spans="1:12" hidden="1" x14ac:dyDescent="0.25">
      <c r="A9" s="151"/>
      <c r="B9" s="151"/>
      <c r="C9" s="151"/>
      <c r="D9" s="168"/>
      <c r="E9" s="168"/>
      <c r="F9" s="168"/>
      <c r="G9" s="168"/>
      <c r="H9" s="168"/>
      <c r="I9" s="168"/>
      <c r="J9" s="168"/>
      <c r="K9" s="168"/>
      <c r="L9" s="168"/>
    </row>
    <row r="10" spans="1:12" ht="15" hidden="1" customHeight="1" x14ac:dyDescent="0.25">
      <c r="A10" s="1573" t="s">
        <v>79</v>
      </c>
      <c r="B10" s="1574"/>
      <c r="C10" s="1575"/>
      <c r="D10" s="169"/>
      <c r="E10" s="169"/>
      <c r="F10" s="169"/>
      <c r="G10" s="169"/>
      <c r="H10" s="169"/>
      <c r="I10" s="169"/>
      <c r="J10" s="169"/>
      <c r="K10" s="169"/>
      <c r="L10" s="169"/>
    </row>
    <row r="11" spans="1:12" ht="14.25" customHeight="1" x14ac:dyDescent="0.2">
      <c r="A11" s="1570" t="s">
        <v>467</v>
      </c>
      <c r="B11" s="1571"/>
      <c r="C11" s="1571"/>
      <c r="D11" s="1571"/>
      <c r="E11" s="1571"/>
      <c r="F11" s="1571"/>
      <c r="G11" s="1571"/>
      <c r="H11" s="1571"/>
      <c r="I11" s="1571"/>
      <c r="J11" s="1571"/>
      <c r="K11" s="1571"/>
      <c r="L11" s="1572"/>
    </row>
    <row r="12" spans="1:12" s="146" customFormat="1" ht="127.5" x14ac:dyDescent="0.2">
      <c r="A12" s="1594">
        <v>1</v>
      </c>
      <c r="B12" s="1594">
        <v>2639596</v>
      </c>
      <c r="C12" s="1596" t="s">
        <v>43</v>
      </c>
      <c r="D12" s="175" t="s">
        <v>80</v>
      </c>
      <c r="E12" s="175" t="s">
        <v>81</v>
      </c>
      <c r="F12" s="175">
        <v>17</v>
      </c>
      <c r="G12" s="719" t="s">
        <v>80</v>
      </c>
      <c r="H12" s="719" t="s">
        <v>644</v>
      </c>
      <c r="I12" s="720" t="s">
        <v>737</v>
      </c>
      <c r="J12" s="175" t="s">
        <v>581</v>
      </c>
      <c r="K12" s="174">
        <v>3746358</v>
      </c>
      <c r="L12" s="176" t="s">
        <v>735</v>
      </c>
    </row>
    <row r="13" spans="1:12" s="146" customFormat="1" ht="140.25" x14ac:dyDescent="0.2">
      <c r="A13" s="1595"/>
      <c r="B13" s="1595"/>
      <c r="C13" s="1597"/>
      <c r="D13" s="175" t="s">
        <v>82</v>
      </c>
      <c r="E13" s="175" t="s">
        <v>83</v>
      </c>
      <c r="F13" s="175">
        <v>2</v>
      </c>
      <c r="G13" s="719" t="s">
        <v>734</v>
      </c>
      <c r="H13" s="719" t="s">
        <v>82</v>
      </c>
      <c r="I13" s="720" t="s">
        <v>737</v>
      </c>
      <c r="J13" s="175" t="s">
        <v>581</v>
      </c>
      <c r="K13" s="174">
        <v>7378117</v>
      </c>
      <c r="L13" s="176" t="s">
        <v>736</v>
      </c>
    </row>
    <row r="14" spans="1:12" ht="15" customHeight="1" x14ac:dyDescent="0.25">
      <c r="A14" s="1573" t="s">
        <v>79</v>
      </c>
      <c r="B14" s="1574"/>
      <c r="C14" s="1575"/>
      <c r="D14" s="169"/>
      <c r="E14" s="169"/>
      <c r="F14" s="171">
        <f>F12+F13</f>
        <v>19</v>
      </c>
      <c r="G14" s="169"/>
      <c r="H14" s="169"/>
      <c r="I14" s="169"/>
      <c r="J14" s="169"/>
      <c r="K14" s="173">
        <f>K12+K13</f>
        <v>11124475</v>
      </c>
      <c r="L14" s="169"/>
    </row>
    <row r="15" spans="1:12" ht="15" customHeight="1" x14ac:dyDescent="0.25">
      <c r="A15" s="1591" t="s">
        <v>96</v>
      </c>
      <c r="B15" s="1592"/>
      <c r="C15" s="1593"/>
      <c r="D15" s="7"/>
      <c r="E15" s="7"/>
      <c r="F15" s="172">
        <f>F14</f>
        <v>19</v>
      </c>
      <c r="G15" s="7"/>
      <c r="H15" s="7"/>
      <c r="I15" s="7"/>
      <c r="J15" s="7"/>
      <c r="K15" s="170">
        <f>K14</f>
        <v>11124475</v>
      </c>
      <c r="L15" s="7"/>
    </row>
    <row r="17" spans="1:12" x14ac:dyDescent="0.25">
      <c r="A17" s="1590"/>
      <c r="B17" s="1590"/>
      <c r="C17" s="1590"/>
      <c r="D17" s="1590"/>
      <c r="E17" s="1590"/>
      <c r="F17" s="1590"/>
      <c r="G17" s="1590"/>
      <c r="H17" s="1590"/>
      <c r="I17" s="1590"/>
      <c r="J17" s="1590"/>
      <c r="K17" s="1590"/>
      <c r="L17" s="1590"/>
    </row>
  </sheetData>
  <mergeCells count="20">
    <mergeCell ref="A11:L11"/>
    <mergeCell ref="A17:L17"/>
    <mergeCell ref="A15:C15"/>
    <mergeCell ref="A14:C14"/>
    <mergeCell ref="A12:A13"/>
    <mergeCell ref="B12:B13"/>
    <mergeCell ref="C12:C13"/>
    <mergeCell ref="A6:L6"/>
    <mergeCell ref="A10:C10"/>
    <mergeCell ref="A1:L1"/>
    <mergeCell ref="A2:A4"/>
    <mergeCell ref="B2:B4"/>
    <mergeCell ref="C2:C4"/>
    <mergeCell ref="D2:F2"/>
    <mergeCell ref="G2:K2"/>
    <mergeCell ref="L2:L4"/>
    <mergeCell ref="D3:E3"/>
    <mergeCell ref="G3:H3"/>
    <mergeCell ref="I3:I4"/>
    <mergeCell ref="J3:J4"/>
  </mergeCells>
  <pageMargins left="0.7" right="0.7" top="0.75" bottom="0.75" header="0.3" footer="0.3"/>
  <pageSetup paperSize="8" scale="6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41"/>
  <sheetViews>
    <sheetView view="pageBreakPreview" zoomScale="60" zoomScaleNormal="60" workbookViewId="0">
      <selection activeCell="Q8" sqref="Q8"/>
    </sheetView>
  </sheetViews>
  <sheetFormatPr defaultRowHeight="12.75" x14ac:dyDescent="0.2"/>
  <cols>
    <col min="2" max="2" width="13.42578125" customWidth="1"/>
    <col min="3" max="3" width="21.140625" customWidth="1"/>
    <col min="4" max="4" width="11.140625" customWidth="1"/>
    <col min="5" max="5" width="12.140625" customWidth="1"/>
    <col min="7" max="7" width="17.5703125" customWidth="1"/>
    <col min="9" max="9" width="19" customWidth="1"/>
    <col min="10" max="10" width="55.28515625" customWidth="1"/>
    <col min="11" max="11" width="16.28515625" customWidth="1"/>
    <col min="12" max="12" width="12.28515625" customWidth="1"/>
    <col min="13" max="13" width="18" customWidth="1"/>
    <col min="16" max="16" width="32.5703125" customWidth="1"/>
    <col min="17" max="17" width="28.28515625" customWidth="1"/>
    <col min="18" max="18" width="13.140625" customWidth="1"/>
    <col min="19" max="19" width="23.85546875" customWidth="1"/>
  </cols>
  <sheetData>
    <row r="1" spans="1:19" ht="39" customHeight="1" x14ac:dyDescent="0.2">
      <c r="A1" s="1627" t="s">
        <v>757</v>
      </c>
      <c r="B1" s="1627"/>
      <c r="C1" s="1627"/>
      <c r="D1" s="1627"/>
      <c r="E1" s="1627"/>
      <c r="F1" s="1627"/>
      <c r="G1" s="1627"/>
      <c r="H1" s="1627"/>
      <c r="I1" s="1627"/>
      <c r="J1" s="1627"/>
      <c r="K1" s="1627"/>
      <c r="L1" s="1627"/>
      <c r="M1" s="1627"/>
      <c r="N1" s="1627"/>
      <c r="O1" s="1627"/>
      <c r="P1" s="1627"/>
      <c r="Q1" s="1627"/>
      <c r="R1" s="1627"/>
      <c r="S1" s="1627"/>
    </row>
    <row r="2" spans="1:19" ht="47.25" customHeight="1" x14ac:dyDescent="0.2">
      <c r="A2" s="1577" t="s">
        <v>0</v>
      </c>
      <c r="B2" s="1578" t="s">
        <v>62</v>
      </c>
      <c r="C2" s="1628" t="s">
        <v>1</v>
      </c>
      <c r="D2" s="1628" t="s">
        <v>97</v>
      </c>
      <c r="E2" s="1628"/>
      <c r="F2" s="1628" t="s">
        <v>98</v>
      </c>
      <c r="G2" s="1628"/>
      <c r="H2" s="1628"/>
      <c r="I2" s="1628"/>
      <c r="J2" s="1629" t="s">
        <v>99</v>
      </c>
      <c r="K2" s="1628" t="s">
        <v>100</v>
      </c>
      <c r="L2" s="1628"/>
      <c r="M2" s="1629" t="s">
        <v>101</v>
      </c>
      <c r="N2" s="1632" t="s">
        <v>102</v>
      </c>
      <c r="O2" s="1632"/>
      <c r="P2" s="1632"/>
      <c r="Q2" s="1632"/>
      <c r="R2" s="1632"/>
      <c r="S2" s="1643" t="s">
        <v>10</v>
      </c>
    </row>
    <row r="3" spans="1:19" ht="25.5" x14ac:dyDescent="0.2">
      <c r="A3" s="1577"/>
      <c r="B3" s="1578"/>
      <c r="C3" s="1628"/>
      <c r="D3" s="1633" t="s">
        <v>17</v>
      </c>
      <c r="E3" s="1633" t="s">
        <v>18</v>
      </c>
      <c r="F3" s="1628" t="s">
        <v>103</v>
      </c>
      <c r="G3" s="1644" t="s">
        <v>104</v>
      </c>
      <c r="H3" s="1634" t="s">
        <v>672</v>
      </c>
      <c r="I3" s="1635"/>
      <c r="J3" s="1630"/>
      <c r="K3" s="1628" t="s">
        <v>105</v>
      </c>
      <c r="L3" s="1628" t="s">
        <v>106</v>
      </c>
      <c r="M3" s="1630"/>
      <c r="N3" s="1633" t="s">
        <v>11</v>
      </c>
      <c r="O3" s="1633"/>
      <c r="P3" s="1638" t="s">
        <v>12</v>
      </c>
      <c r="Q3" s="1633" t="s">
        <v>759</v>
      </c>
      <c r="R3" s="477" t="s">
        <v>77</v>
      </c>
      <c r="S3" s="1643"/>
    </row>
    <row r="4" spans="1:19" ht="70.5" customHeight="1" x14ac:dyDescent="0.2">
      <c r="A4" s="1577"/>
      <c r="B4" s="1578"/>
      <c r="C4" s="1628"/>
      <c r="D4" s="1633"/>
      <c r="E4" s="1633"/>
      <c r="F4" s="1628"/>
      <c r="G4" s="1645"/>
      <c r="H4" s="1636"/>
      <c r="I4" s="1637"/>
      <c r="J4" s="1631"/>
      <c r="K4" s="1628"/>
      <c r="L4" s="1628"/>
      <c r="M4" s="1631"/>
      <c r="N4" s="469" t="s">
        <v>17</v>
      </c>
      <c r="O4" s="469" t="s">
        <v>18</v>
      </c>
      <c r="P4" s="1639"/>
      <c r="Q4" s="1633"/>
      <c r="R4" s="478" t="s">
        <v>21</v>
      </c>
      <c r="S4" s="1643"/>
    </row>
    <row r="5" spans="1:19" ht="15" x14ac:dyDescent="0.2">
      <c r="A5" s="559">
        <v>1</v>
      </c>
      <c r="B5" s="560">
        <v>2</v>
      </c>
      <c r="C5" s="561">
        <v>3</v>
      </c>
      <c r="D5" s="561">
        <v>4</v>
      </c>
      <c r="E5" s="561">
        <v>5</v>
      </c>
      <c r="F5" s="561">
        <v>6</v>
      </c>
      <c r="G5" s="559">
        <v>7</v>
      </c>
      <c r="H5" s="1649">
        <v>8</v>
      </c>
      <c r="I5" s="1650"/>
      <c r="J5" s="561">
        <v>9</v>
      </c>
      <c r="K5" s="561">
        <v>10</v>
      </c>
      <c r="L5" s="561">
        <v>11</v>
      </c>
      <c r="M5" s="559">
        <v>12</v>
      </c>
      <c r="N5" s="560">
        <v>13</v>
      </c>
      <c r="O5" s="561">
        <v>14</v>
      </c>
      <c r="P5" s="561">
        <v>15</v>
      </c>
      <c r="Q5" s="561">
        <v>16</v>
      </c>
      <c r="R5" s="574">
        <v>17</v>
      </c>
      <c r="S5" s="559">
        <v>18</v>
      </c>
    </row>
    <row r="6" spans="1:19" ht="14.25" x14ac:dyDescent="0.2">
      <c r="A6" s="1646" t="s">
        <v>583</v>
      </c>
      <c r="B6" s="1647"/>
      <c r="C6" s="1647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7"/>
      <c r="S6" s="1648"/>
    </row>
    <row r="7" spans="1:19" ht="20.25" x14ac:dyDescent="0.2">
      <c r="A7" s="1640" t="s">
        <v>470</v>
      </c>
      <c r="B7" s="1641"/>
      <c r="C7" s="1641"/>
      <c r="D7" s="1641"/>
      <c r="E7" s="1641"/>
      <c r="F7" s="1641"/>
      <c r="G7" s="1641"/>
      <c r="H7" s="1641"/>
      <c r="I7" s="1641"/>
      <c r="J7" s="1641"/>
      <c r="K7" s="1641"/>
      <c r="L7" s="1641"/>
      <c r="M7" s="1641"/>
      <c r="N7" s="1641"/>
      <c r="O7" s="1641"/>
      <c r="P7" s="1641"/>
      <c r="Q7" s="1641"/>
      <c r="R7" s="1641"/>
      <c r="S7" s="1642"/>
    </row>
    <row r="8" spans="1:19" ht="135" x14ac:dyDescent="0.2">
      <c r="A8" s="691">
        <v>1</v>
      </c>
      <c r="B8" s="688" t="s">
        <v>360</v>
      </c>
      <c r="C8" s="692" t="s">
        <v>476</v>
      </c>
      <c r="D8" s="692" t="s">
        <v>343</v>
      </c>
      <c r="E8" s="692" t="s">
        <v>88</v>
      </c>
      <c r="F8" s="689">
        <v>5</v>
      </c>
      <c r="G8" s="692">
        <v>4</v>
      </c>
      <c r="H8" s="1621" t="s">
        <v>705</v>
      </c>
      <c r="I8" s="1622"/>
      <c r="J8" s="695" t="s">
        <v>477</v>
      </c>
      <c r="K8" s="689">
        <v>0</v>
      </c>
      <c r="L8" s="689">
        <v>5</v>
      </c>
      <c r="M8" s="692" t="s">
        <v>740</v>
      </c>
      <c r="N8" s="692" t="s">
        <v>343</v>
      </c>
      <c r="O8" s="692" t="s">
        <v>88</v>
      </c>
      <c r="P8" s="695" t="s">
        <v>673</v>
      </c>
      <c r="Q8" s="693">
        <v>43403</v>
      </c>
      <c r="R8" s="694">
        <v>173</v>
      </c>
      <c r="S8" s="692" t="s">
        <v>756</v>
      </c>
    </row>
    <row r="9" spans="1:19" ht="90" x14ac:dyDescent="0.2">
      <c r="A9" s="691">
        <v>2</v>
      </c>
      <c r="B9" s="688" t="s">
        <v>360</v>
      </c>
      <c r="C9" s="692" t="s">
        <v>476</v>
      </c>
      <c r="D9" s="692" t="s">
        <v>479</v>
      </c>
      <c r="E9" s="692" t="s">
        <v>480</v>
      </c>
      <c r="F9" s="689">
        <v>4</v>
      </c>
      <c r="G9" s="692">
        <v>0</v>
      </c>
      <c r="H9" s="1617" t="s">
        <v>675</v>
      </c>
      <c r="I9" s="1618"/>
      <c r="J9" s="695" t="s">
        <v>481</v>
      </c>
      <c r="K9" s="689">
        <v>0</v>
      </c>
      <c r="L9" s="689">
        <v>5</v>
      </c>
      <c r="M9" s="692">
        <v>0</v>
      </c>
      <c r="N9" s="692" t="s">
        <v>479</v>
      </c>
      <c r="O9" s="692" t="s">
        <v>480</v>
      </c>
      <c r="P9" s="695" t="s">
        <v>478</v>
      </c>
      <c r="Q9" s="693">
        <v>43403</v>
      </c>
      <c r="R9" s="694">
        <v>200</v>
      </c>
      <c r="S9" s="692" t="s">
        <v>756</v>
      </c>
    </row>
    <row r="10" spans="1:19" ht="75" x14ac:dyDescent="0.2">
      <c r="A10" s="691">
        <v>3</v>
      </c>
      <c r="B10" s="688" t="s">
        <v>462</v>
      </c>
      <c r="C10" s="692" t="s">
        <v>741</v>
      </c>
      <c r="D10" s="692" t="s">
        <v>85</v>
      </c>
      <c r="E10" s="692" t="s">
        <v>85</v>
      </c>
      <c r="F10" s="689">
        <v>5</v>
      </c>
      <c r="G10" s="692">
        <v>3</v>
      </c>
      <c r="H10" s="1621" t="s">
        <v>706</v>
      </c>
      <c r="I10" s="1622"/>
      <c r="J10" s="695" t="s">
        <v>482</v>
      </c>
      <c r="K10" s="689">
        <v>0</v>
      </c>
      <c r="L10" s="689">
        <v>12</v>
      </c>
      <c r="M10" s="692" t="s">
        <v>742</v>
      </c>
      <c r="N10" s="692" t="s">
        <v>85</v>
      </c>
      <c r="O10" s="692" t="s">
        <v>85</v>
      </c>
      <c r="P10" s="695" t="s">
        <v>510</v>
      </c>
      <c r="Q10" s="693">
        <v>43403</v>
      </c>
      <c r="R10" s="694">
        <v>267</v>
      </c>
      <c r="S10" s="692" t="s">
        <v>756</v>
      </c>
    </row>
    <row r="11" spans="1:19" ht="120" x14ac:dyDescent="0.2">
      <c r="A11" s="691">
        <v>4</v>
      </c>
      <c r="B11" s="688" t="s">
        <v>422</v>
      </c>
      <c r="C11" s="692" t="s">
        <v>483</v>
      </c>
      <c r="D11" s="692" t="s">
        <v>484</v>
      </c>
      <c r="E11" s="692" t="s">
        <v>485</v>
      </c>
      <c r="F11" s="689">
        <v>5</v>
      </c>
      <c r="G11" s="692">
        <v>1</v>
      </c>
      <c r="H11" s="1621" t="s">
        <v>707</v>
      </c>
      <c r="I11" s="1622"/>
      <c r="J11" s="695" t="s">
        <v>486</v>
      </c>
      <c r="K11" s="689">
        <v>0</v>
      </c>
      <c r="L11" s="689">
        <v>5</v>
      </c>
      <c r="M11" s="696" t="s">
        <v>743</v>
      </c>
      <c r="N11" s="692" t="s">
        <v>484</v>
      </c>
      <c r="O11" s="692" t="s">
        <v>485</v>
      </c>
      <c r="P11" s="695" t="s">
        <v>674</v>
      </c>
      <c r="Q11" s="693">
        <v>43403</v>
      </c>
      <c r="R11" s="694">
        <v>150</v>
      </c>
      <c r="S11" s="692" t="s">
        <v>756</v>
      </c>
    </row>
    <row r="12" spans="1:19" s="625" customFormat="1" ht="120" x14ac:dyDescent="0.2">
      <c r="A12" s="691">
        <v>5</v>
      </c>
      <c r="B12" s="688" t="s">
        <v>422</v>
      </c>
      <c r="C12" s="692" t="s">
        <v>473</v>
      </c>
      <c r="D12" s="692" t="s">
        <v>487</v>
      </c>
      <c r="E12" s="692" t="s">
        <v>488</v>
      </c>
      <c r="F12" s="689">
        <v>3</v>
      </c>
      <c r="G12" s="692">
        <v>3</v>
      </c>
      <c r="H12" s="1625" t="s">
        <v>708</v>
      </c>
      <c r="I12" s="1626"/>
      <c r="J12" s="695" t="s">
        <v>489</v>
      </c>
      <c r="K12" s="689">
        <v>0</v>
      </c>
      <c r="L12" s="689">
        <v>3</v>
      </c>
      <c r="M12" s="692" t="s">
        <v>744</v>
      </c>
      <c r="N12" s="692" t="s">
        <v>487</v>
      </c>
      <c r="O12" s="692" t="s">
        <v>488</v>
      </c>
      <c r="P12" s="695" t="s">
        <v>674</v>
      </c>
      <c r="Q12" s="693">
        <v>43403</v>
      </c>
      <c r="R12" s="694">
        <v>224</v>
      </c>
      <c r="S12" s="692" t="s">
        <v>756</v>
      </c>
    </row>
    <row r="13" spans="1:19" s="625" customFormat="1" ht="75" x14ac:dyDescent="0.2">
      <c r="A13" s="691">
        <v>6</v>
      </c>
      <c r="B13" s="688" t="s">
        <v>418</v>
      </c>
      <c r="C13" s="692" t="s">
        <v>472</v>
      </c>
      <c r="D13" s="692" t="s">
        <v>490</v>
      </c>
      <c r="E13" s="692" t="s">
        <v>491</v>
      </c>
      <c r="F13" s="689">
        <v>4</v>
      </c>
      <c r="G13" s="692">
        <v>2</v>
      </c>
      <c r="H13" s="1621" t="s">
        <v>745</v>
      </c>
      <c r="I13" s="1622"/>
      <c r="J13" s="695" t="s">
        <v>492</v>
      </c>
      <c r="K13" s="689">
        <v>1</v>
      </c>
      <c r="L13" s="689">
        <v>3</v>
      </c>
      <c r="M13" s="692" t="s">
        <v>746</v>
      </c>
      <c r="N13" s="692" t="s">
        <v>490</v>
      </c>
      <c r="O13" s="692" t="s">
        <v>491</v>
      </c>
      <c r="P13" s="695" t="s">
        <v>510</v>
      </c>
      <c r="Q13" s="693">
        <v>43403</v>
      </c>
      <c r="R13" s="694">
        <v>149</v>
      </c>
      <c r="S13" s="692" t="s">
        <v>756</v>
      </c>
    </row>
    <row r="14" spans="1:19" s="625" customFormat="1" ht="120" x14ac:dyDescent="0.2">
      <c r="A14" s="691">
        <v>7</v>
      </c>
      <c r="B14" s="688" t="s">
        <v>493</v>
      </c>
      <c r="C14" s="692" t="s">
        <v>474</v>
      </c>
      <c r="D14" s="692" t="s">
        <v>494</v>
      </c>
      <c r="E14" s="692" t="s">
        <v>387</v>
      </c>
      <c r="F14" s="690">
        <v>5</v>
      </c>
      <c r="G14" s="692">
        <v>0</v>
      </c>
      <c r="H14" s="1621" t="s">
        <v>747</v>
      </c>
      <c r="I14" s="1622"/>
      <c r="J14" s="695" t="s">
        <v>495</v>
      </c>
      <c r="K14" s="689">
        <v>4</v>
      </c>
      <c r="L14" s="689">
        <v>6</v>
      </c>
      <c r="M14" s="692">
        <v>0</v>
      </c>
      <c r="N14" s="692" t="s">
        <v>494</v>
      </c>
      <c r="O14" s="692" t="s">
        <v>387</v>
      </c>
      <c r="P14" s="695" t="s">
        <v>674</v>
      </c>
      <c r="Q14" s="693">
        <v>43403</v>
      </c>
      <c r="R14" s="694">
        <v>135</v>
      </c>
      <c r="S14" s="692" t="s">
        <v>756</v>
      </c>
    </row>
    <row r="15" spans="1:19" s="625" customFormat="1" ht="90" x14ac:dyDescent="0.2">
      <c r="A15" s="691">
        <v>8</v>
      </c>
      <c r="B15" s="688" t="s">
        <v>493</v>
      </c>
      <c r="C15" s="692" t="s">
        <v>474</v>
      </c>
      <c r="D15" s="692" t="s">
        <v>496</v>
      </c>
      <c r="E15" s="692" t="s">
        <v>497</v>
      </c>
      <c r="F15" s="689">
        <v>3</v>
      </c>
      <c r="G15" s="692">
        <v>1</v>
      </c>
      <c r="H15" s="1617" t="s">
        <v>748</v>
      </c>
      <c r="I15" s="1618"/>
      <c r="J15" s="695" t="s">
        <v>498</v>
      </c>
      <c r="K15" s="689">
        <v>0</v>
      </c>
      <c r="L15" s="689">
        <v>7</v>
      </c>
      <c r="M15" s="696" t="s">
        <v>749</v>
      </c>
      <c r="N15" s="692" t="s">
        <v>496</v>
      </c>
      <c r="O15" s="692" t="s">
        <v>497</v>
      </c>
      <c r="P15" s="695" t="s">
        <v>478</v>
      </c>
      <c r="Q15" s="693">
        <v>43403</v>
      </c>
      <c r="R15" s="694">
        <v>198</v>
      </c>
      <c r="S15" s="692" t="s">
        <v>756</v>
      </c>
    </row>
    <row r="16" spans="1:19" s="625" customFormat="1" ht="120" x14ac:dyDescent="0.2">
      <c r="A16" s="691">
        <v>9</v>
      </c>
      <c r="B16" s="688" t="s">
        <v>402</v>
      </c>
      <c r="C16" s="692" t="s">
        <v>499</v>
      </c>
      <c r="D16" s="692" t="s">
        <v>500</v>
      </c>
      <c r="E16" s="692" t="s">
        <v>501</v>
      </c>
      <c r="F16" s="689">
        <v>4</v>
      </c>
      <c r="G16" s="692">
        <v>1</v>
      </c>
      <c r="H16" s="1621" t="s">
        <v>709</v>
      </c>
      <c r="I16" s="1622"/>
      <c r="J16" s="695" t="s">
        <v>502</v>
      </c>
      <c r="K16" s="689">
        <v>1</v>
      </c>
      <c r="L16" s="689">
        <v>3</v>
      </c>
      <c r="M16" s="692">
        <v>15</v>
      </c>
      <c r="N16" s="692" t="s">
        <v>500</v>
      </c>
      <c r="O16" s="692" t="s">
        <v>501</v>
      </c>
      <c r="P16" s="695" t="s">
        <v>674</v>
      </c>
      <c r="Q16" s="693">
        <v>43403</v>
      </c>
      <c r="R16" s="694">
        <v>228</v>
      </c>
      <c r="S16" s="692" t="s">
        <v>756</v>
      </c>
    </row>
    <row r="17" spans="1:19" s="625" customFormat="1" ht="165" x14ac:dyDescent="0.2">
      <c r="A17" s="691">
        <v>10</v>
      </c>
      <c r="B17" s="688" t="s">
        <v>503</v>
      </c>
      <c r="C17" s="692" t="s">
        <v>504</v>
      </c>
      <c r="D17" s="692" t="s">
        <v>505</v>
      </c>
      <c r="E17" s="692" t="s">
        <v>506</v>
      </c>
      <c r="F17" s="689">
        <v>3</v>
      </c>
      <c r="G17" s="692">
        <v>3</v>
      </c>
      <c r="H17" s="1617" t="s">
        <v>748</v>
      </c>
      <c r="I17" s="1618"/>
      <c r="J17" s="695" t="s">
        <v>507</v>
      </c>
      <c r="K17" s="689">
        <v>0</v>
      </c>
      <c r="L17" s="689">
        <v>4</v>
      </c>
      <c r="M17" s="692" t="s">
        <v>750</v>
      </c>
      <c r="N17" s="692" t="s">
        <v>505</v>
      </c>
      <c r="O17" s="692" t="s">
        <v>506</v>
      </c>
      <c r="P17" s="695" t="s">
        <v>508</v>
      </c>
      <c r="Q17" s="693">
        <v>43419</v>
      </c>
      <c r="R17" s="694">
        <v>188741</v>
      </c>
      <c r="S17" s="692" t="s">
        <v>756</v>
      </c>
    </row>
    <row r="18" spans="1:19" s="625" customFormat="1" ht="90" x14ac:dyDescent="0.2">
      <c r="A18" s="691">
        <v>11</v>
      </c>
      <c r="B18" s="688" t="s">
        <v>418</v>
      </c>
      <c r="C18" s="692" t="s">
        <v>751</v>
      </c>
      <c r="D18" s="692" t="s">
        <v>85</v>
      </c>
      <c r="E18" s="692" t="s">
        <v>85</v>
      </c>
      <c r="F18" s="689">
        <v>4</v>
      </c>
      <c r="G18" s="692">
        <v>3</v>
      </c>
      <c r="H18" s="1621" t="s">
        <v>752</v>
      </c>
      <c r="I18" s="1622"/>
      <c r="J18" s="695" t="s">
        <v>509</v>
      </c>
      <c r="K18" s="689">
        <v>1</v>
      </c>
      <c r="L18" s="689">
        <v>3</v>
      </c>
      <c r="M18" s="692" t="s">
        <v>753</v>
      </c>
      <c r="N18" s="692" t="s">
        <v>85</v>
      </c>
      <c r="O18" s="692" t="s">
        <v>85</v>
      </c>
      <c r="P18" s="695" t="s">
        <v>478</v>
      </c>
      <c r="Q18" s="693">
        <v>43403</v>
      </c>
      <c r="R18" s="694">
        <v>237</v>
      </c>
      <c r="S18" s="692" t="s">
        <v>756</v>
      </c>
    </row>
    <row r="19" spans="1:19" ht="15" x14ac:dyDescent="0.2">
      <c r="A19" s="1623" t="s">
        <v>79</v>
      </c>
      <c r="B19" s="1043"/>
      <c r="C19" s="1624"/>
      <c r="D19" s="472"/>
      <c r="E19" s="472"/>
      <c r="F19" s="567">
        <f>SUM(F8:F18)</f>
        <v>45</v>
      </c>
      <c r="G19" s="567">
        <f>SUM(G8:G18)</f>
        <v>21</v>
      </c>
      <c r="H19" s="1617"/>
      <c r="I19" s="1618"/>
      <c r="J19" s="475"/>
      <c r="K19" s="470">
        <f>SUM(K8:K18)</f>
        <v>7</v>
      </c>
      <c r="L19" s="470">
        <f>SUM(L8:L18)</f>
        <v>56</v>
      </c>
      <c r="M19" s="472"/>
      <c r="N19" s="472"/>
      <c r="O19" s="472"/>
      <c r="P19" s="475"/>
      <c r="Q19" s="472"/>
      <c r="R19" s="473">
        <f>SUM(R8:R18)</f>
        <v>190702</v>
      </c>
      <c r="S19" s="472"/>
    </row>
    <row r="20" spans="1:19" ht="15" x14ac:dyDescent="0.25">
      <c r="A20" s="1616" t="s">
        <v>96</v>
      </c>
      <c r="B20" s="1616"/>
      <c r="C20" s="1616"/>
      <c r="D20" s="471"/>
      <c r="E20" s="471"/>
      <c r="F20" s="569">
        <f>F19</f>
        <v>45</v>
      </c>
      <c r="G20" s="569">
        <f>G19</f>
        <v>21</v>
      </c>
      <c r="H20" s="1619"/>
      <c r="I20" s="1620"/>
      <c r="J20" s="476"/>
      <c r="K20" s="474">
        <f>K19</f>
        <v>7</v>
      </c>
      <c r="L20" s="474">
        <f>L19</f>
        <v>56</v>
      </c>
      <c r="M20" s="471"/>
      <c r="N20" s="471"/>
      <c r="O20" s="471"/>
      <c r="P20" s="476"/>
      <c r="Q20" s="471"/>
      <c r="R20" s="479">
        <f>R19</f>
        <v>190702</v>
      </c>
      <c r="S20" s="471"/>
    </row>
    <row r="21" spans="1:19" s="557" customFormat="1" ht="15" x14ac:dyDescent="0.25">
      <c r="A21" s="554"/>
      <c r="B21" s="554"/>
      <c r="C21" s="554"/>
      <c r="D21" s="575"/>
      <c r="E21" s="575"/>
      <c r="F21" s="556"/>
      <c r="G21" s="556"/>
      <c r="H21" s="555"/>
      <c r="I21" s="555"/>
      <c r="J21" s="573"/>
      <c r="K21" s="556"/>
      <c r="L21" s="556"/>
      <c r="M21" s="575"/>
      <c r="N21" s="575"/>
      <c r="O21" s="575"/>
      <c r="P21" s="573"/>
      <c r="Q21" s="575"/>
      <c r="R21" s="553"/>
      <c r="S21" s="575"/>
    </row>
    <row r="22" spans="1:19" s="557" customFormat="1" ht="15" x14ac:dyDescent="0.25">
      <c r="A22" s="554"/>
      <c r="B22" s="554"/>
      <c r="C22" s="558" t="s">
        <v>107</v>
      </c>
      <c r="D22" s="558"/>
      <c r="E22" s="558"/>
      <c r="F22" s="558"/>
      <c r="G22" s="558"/>
      <c r="H22" s="558"/>
      <c r="I22" s="558"/>
      <c r="J22" s="572"/>
      <c r="K22" s="558"/>
      <c r="L22" s="558"/>
      <c r="M22" s="575"/>
      <c r="N22" s="575"/>
      <c r="O22" s="575"/>
      <c r="P22" s="573"/>
      <c r="Q22" s="575"/>
      <c r="R22" s="553"/>
      <c r="S22" s="575"/>
    </row>
    <row r="23" spans="1:19" s="557" customFormat="1" ht="15" x14ac:dyDescent="0.25">
      <c r="A23" s="554"/>
      <c r="B23" s="554"/>
      <c r="C23" s="1599" t="s">
        <v>108</v>
      </c>
      <c r="D23" s="1600"/>
      <c r="E23" s="1600"/>
      <c r="F23" s="1600"/>
      <c r="G23" s="1600"/>
      <c r="H23" s="1600"/>
      <c r="I23" s="1600"/>
      <c r="J23" s="1600"/>
      <c r="K23" s="1600"/>
      <c r="L23" s="1601"/>
      <c r="M23" s="575"/>
      <c r="N23" s="575"/>
      <c r="O23" s="575"/>
      <c r="P23" s="573"/>
      <c r="Q23" s="575"/>
      <c r="R23" s="553"/>
      <c r="S23" s="575"/>
    </row>
    <row r="24" spans="1:19" s="557" customFormat="1" ht="15" x14ac:dyDescent="0.25">
      <c r="A24" s="554"/>
      <c r="B24" s="554"/>
      <c r="C24" s="570" t="s">
        <v>109</v>
      </c>
      <c r="D24" s="565"/>
      <c r="E24" s="565"/>
      <c r="F24" s="565"/>
      <c r="G24" s="565"/>
      <c r="H24" s="565"/>
      <c r="I24" s="565"/>
      <c r="J24" s="573"/>
      <c r="K24" s="565"/>
      <c r="L24" s="571"/>
      <c r="M24" s="575"/>
      <c r="N24" s="575"/>
      <c r="O24" s="575"/>
      <c r="P24" s="573"/>
      <c r="Q24" s="575"/>
      <c r="R24" s="553"/>
      <c r="S24" s="575"/>
    </row>
    <row r="25" spans="1:19" s="557" customFormat="1" ht="31.5" customHeight="1" x14ac:dyDescent="0.25">
      <c r="A25" s="554"/>
      <c r="B25" s="554"/>
      <c r="C25" s="1602" t="s">
        <v>110</v>
      </c>
      <c r="D25" s="1603"/>
      <c r="E25" s="1603"/>
      <c r="F25" s="1603"/>
      <c r="G25" s="1603"/>
      <c r="H25" s="1603"/>
      <c r="I25" s="1603"/>
      <c r="J25" s="1603"/>
      <c r="K25" s="1603"/>
      <c r="L25" s="1604"/>
      <c r="M25" s="575"/>
      <c r="N25" s="575"/>
      <c r="O25" s="575"/>
      <c r="P25" s="573"/>
      <c r="Q25" s="575"/>
      <c r="R25" s="553"/>
      <c r="S25" s="575"/>
    </row>
    <row r="26" spans="1:19" s="557" customFormat="1" ht="30" customHeight="1" x14ac:dyDescent="0.25">
      <c r="A26" s="554"/>
      <c r="B26" s="554"/>
      <c r="C26" s="1605" t="s">
        <v>111</v>
      </c>
      <c r="D26" s="1606"/>
      <c r="E26" s="1606"/>
      <c r="F26" s="1606"/>
      <c r="G26" s="1606"/>
      <c r="H26" s="1606"/>
      <c r="I26" s="1606"/>
      <c r="J26" s="1606"/>
      <c r="K26" s="1606"/>
      <c r="L26" s="1607"/>
      <c r="M26" s="575"/>
      <c r="N26" s="575"/>
      <c r="O26" s="575"/>
      <c r="P26" s="573"/>
      <c r="Q26" s="575"/>
      <c r="R26" s="553"/>
      <c r="S26" s="575"/>
    </row>
    <row r="27" spans="1:19" s="557" customFormat="1" ht="15" x14ac:dyDescent="0.25">
      <c r="A27" s="554"/>
      <c r="B27" s="554"/>
      <c r="C27" s="1608" t="s">
        <v>112</v>
      </c>
      <c r="D27" s="1609"/>
      <c r="E27" s="1609"/>
      <c r="F27" s="1609"/>
      <c r="G27" s="1609"/>
      <c r="H27" s="1609"/>
      <c r="I27" s="1609"/>
      <c r="J27" s="1609"/>
      <c r="K27" s="1609"/>
      <c r="L27" s="1610"/>
      <c r="M27" s="575"/>
      <c r="N27" s="575"/>
      <c r="O27" s="575"/>
      <c r="P27" s="573"/>
      <c r="Q27" s="575"/>
      <c r="R27" s="553"/>
      <c r="S27" s="575"/>
    </row>
    <row r="28" spans="1:19" s="557" customFormat="1" ht="15" x14ac:dyDescent="0.25">
      <c r="A28" s="554"/>
      <c r="B28" s="554"/>
      <c r="C28" s="1608" t="s">
        <v>113</v>
      </c>
      <c r="D28" s="1609"/>
      <c r="E28" s="1609"/>
      <c r="F28" s="1609"/>
      <c r="G28" s="1609"/>
      <c r="H28" s="1609"/>
      <c r="I28" s="1609"/>
      <c r="J28" s="1609"/>
      <c r="K28" s="1609"/>
      <c r="L28" s="1610"/>
      <c r="M28" s="575"/>
      <c r="N28" s="575"/>
      <c r="O28" s="575"/>
      <c r="P28" s="573"/>
      <c r="Q28" s="575"/>
      <c r="R28" s="553"/>
      <c r="S28" s="575"/>
    </row>
    <row r="29" spans="1:19" s="557" customFormat="1" ht="15" x14ac:dyDescent="0.25">
      <c r="A29" s="554"/>
      <c r="B29" s="554"/>
      <c r="C29" s="1608" t="s">
        <v>114</v>
      </c>
      <c r="D29" s="1609"/>
      <c r="E29" s="1609"/>
      <c r="F29" s="1609"/>
      <c r="G29" s="1609"/>
      <c r="H29" s="1609"/>
      <c r="I29" s="1609"/>
      <c r="J29" s="1609"/>
      <c r="K29" s="1609"/>
      <c r="L29" s="1610"/>
      <c r="M29" s="575"/>
      <c r="N29" s="575"/>
      <c r="O29" s="575"/>
      <c r="P29" s="573"/>
      <c r="Q29" s="575"/>
      <c r="R29" s="553"/>
      <c r="S29" s="575"/>
    </row>
    <row r="30" spans="1:19" s="557" customFormat="1" ht="30.75" customHeight="1" x14ac:dyDescent="0.25">
      <c r="A30" s="554"/>
      <c r="B30" s="554"/>
      <c r="C30" s="1611" t="s">
        <v>115</v>
      </c>
      <c r="D30" s="1612"/>
      <c r="E30" s="1612"/>
      <c r="F30" s="1612"/>
      <c r="G30" s="1612"/>
      <c r="H30" s="1612"/>
      <c r="I30" s="1612"/>
      <c r="J30" s="1612"/>
      <c r="K30" s="1612"/>
      <c r="L30" s="1613"/>
      <c r="M30" s="575"/>
      <c r="N30" s="575"/>
      <c r="O30" s="575"/>
      <c r="P30" s="573"/>
      <c r="Q30" s="575"/>
      <c r="R30" s="553"/>
      <c r="S30" s="575"/>
    </row>
    <row r="31" spans="1:19" s="557" customFormat="1" ht="30" customHeight="1" x14ac:dyDescent="0.25">
      <c r="A31" s="554"/>
      <c r="B31" s="554"/>
      <c r="C31" s="1611" t="s">
        <v>116</v>
      </c>
      <c r="D31" s="1612"/>
      <c r="E31" s="1612"/>
      <c r="F31" s="1612"/>
      <c r="G31" s="1612"/>
      <c r="H31" s="1612"/>
      <c r="I31" s="1612"/>
      <c r="J31" s="1612"/>
      <c r="K31" s="1612"/>
      <c r="L31" s="1613"/>
      <c r="M31" s="575"/>
      <c r="N31" s="575"/>
      <c r="O31" s="575"/>
      <c r="P31" s="573"/>
      <c r="Q31" s="575"/>
      <c r="R31" s="553"/>
      <c r="S31" s="575"/>
    </row>
    <row r="32" spans="1:19" s="557" customFormat="1" ht="15" x14ac:dyDescent="0.25">
      <c r="A32" s="554"/>
      <c r="B32" s="554"/>
      <c r="C32" s="554"/>
      <c r="D32" s="575"/>
      <c r="E32" s="575"/>
      <c r="F32" s="556"/>
      <c r="G32" s="556"/>
      <c r="H32" s="555"/>
      <c r="I32" s="555"/>
      <c r="J32" s="573"/>
      <c r="K32" s="556"/>
      <c r="L32" s="556"/>
      <c r="M32" s="575"/>
      <c r="N32" s="575"/>
      <c r="O32" s="575"/>
      <c r="P32" s="573"/>
      <c r="Q32" s="575"/>
      <c r="R32" s="553"/>
      <c r="S32" s="575"/>
    </row>
    <row r="33" spans="1:19" s="557" customFormat="1" ht="15" x14ac:dyDescent="0.25">
      <c r="A33" s="554"/>
      <c r="B33" s="554"/>
      <c r="C33" s="554"/>
      <c r="D33" s="575"/>
      <c r="E33" s="575"/>
      <c r="F33" s="556"/>
      <c r="G33" s="556"/>
      <c r="H33" s="555"/>
      <c r="I33" s="555"/>
      <c r="J33" s="573"/>
      <c r="K33" s="1615" t="s">
        <v>758</v>
      </c>
      <c r="L33" s="1615"/>
      <c r="M33" s="575"/>
      <c r="N33" s="575"/>
      <c r="O33" s="575"/>
      <c r="P33" s="573"/>
      <c r="Q33" s="575"/>
      <c r="R33" s="553"/>
      <c r="S33" s="575"/>
    </row>
    <row r="34" spans="1:19" s="625" customFormat="1" ht="15" x14ac:dyDescent="0.25">
      <c r="A34" s="554"/>
      <c r="B34" s="554"/>
      <c r="C34" s="554"/>
      <c r="D34" s="575"/>
      <c r="E34" s="575"/>
      <c r="F34" s="556"/>
      <c r="G34" s="556"/>
      <c r="H34" s="555"/>
      <c r="I34" s="555"/>
      <c r="J34" s="573"/>
      <c r="K34" s="721"/>
      <c r="L34" s="721"/>
      <c r="M34" s="575"/>
      <c r="N34" s="575"/>
      <c r="O34" s="575"/>
      <c r="P34" s="573"/>
      <c r="Q34" s="575"/>
      <c r="R34" s="553"/>
      <c r="S34" s="575"/>
    </row>
    <row r="35" spans="1:19" s="557" customFormat="1" ht="15.75" x14ac:dyDescent="0.25">
      <c r="A35" s="1614" t="s">
        <v>755</v>
      </c>
      <c r="B35" s="1614"/>
      <c r="C35" s="1614"/>
      <c r="D35" s="1614"/>
      <c r="E35" s="1614"/>
      <c r="F35" s="1614"/>
      <c r="G35" s="1614"/>
      <c r="H35" s="1614"/>
      <c r="I35" s="1614"/>
      <c r="J35" s="581"/>
      <c r="K35" s="1598" t="s">
        <v>739</v>
      </c>
      <c r="L35" s="1598"/>
      <c r="M35" s="1598"/>
      <c r="N35" s="1598"/>
      <c r="O35" s="1598"/>
      <c r="P35" s="1598"/>
      <c r="Q35" s="1598"/>
      <c r="R35" s="580"/>
      <c r="S35" s="575"/>
    </row>
    <row r="36" spans="1:19" s="557" customFormat="1" ht="15.75" x14ac:dyDescent="0.25">
      <c r="A36" s="582"/>
      <c r="B36" s="582"/>
      <c r="C36" s="582"/>
      <c r="D36" s="582"/>
      <c r="E36" s="582"/>
      <c r="F36" s="582"/>
      <c r="G36" s="582"/>
      <c r="H36" s="582"/>
      <c r="I36" s="582"/>
      <c r="J36" s="581"/>
      <c r="K36" s="583"/>
      <c r="L36" s="583"/>
      <c r="M36" s="583"/>
      <c r="N36" s="583"/>
      <c r="O36" s="583"/>
      <c r="P36" s="583"/>
      <c r="Q36" s="580"/>
      <c r="R36" s="580"/>
      <c r="S36" s="575"/>
    </row>
    <row r="37" spans="1:19" s="557" customFormat="1" ht="15.75" x14ac:dyDescent="0.25">
      <c r="A37" s="1614" t="s">
        <v>754</v>
      </c>
      <c r="B37" s="1614"/>
      <c r="C37" s="1614"/>
      <c r="D37" s="1614"/>
      <c r="E37" s="1614"/>
      <c r="F37" s="1614"/>
      <c r="G37" s="1614"/>
      <c r="H37" s="1614"/>
      <c r="I37" s="1614"/>
      <c r="J37" s="581"/>
      <c r="K37" s="1598" t="s">
        <v>738</v>
      </c>
      <c r="L37" s="1598"/>
      <c r="M37" s="1598"/>
      <c r="N37" s="1598"/>
      <c r="O37" s="1598"/>
      <c r="P37" s="1598"/>
      <c r="Q37" s="1598"/>
      <c r="R37" s="553"/>
      <c r="S37" s="575"/>
    </row>
    <row r="38" spans="1:19" s="557" customFormat="1" ht="15" x14ac:dyDescent="0.25">
      <c r="A38" s="554"/>
      <c r="B38" s="554"/>
      <c r="C38" s="554"/>
      <c r="D38" s="575"/>
      <c r="E38" s="575"/>
      <c r="F38" s="556"/>
      <c r="G38" s="556"/>
      <c r="H38" s="555"/>
      <c r="I38" s="555"/>
      <c r="J38" s="573"/>
      <c r="K38" s="556"/>
      <c r="L38" s="556"/>
      <c r="M38" s="575"/>
      <c r="N38" s="575"/>
      <c r="O38" s="575"/>
      <c r="P38" s="573"/>
      <c r="Q38" s="575"/>
      <c r="R38" s="553"/>
      <c r="S38" s="575"/>
    </row>
    <row r="39" spans="1:19" s="557" customFormat="1" ht="15" x14ac:dyDescent="0.25">
      <c r="A39" s="554"/>
      <c r="B39" s="554"/>
      <c r="C39" s="554"/>
      <c r="D39" s="575"/>
      <c r="E39" s="575"/>
      <c r="F39" s="556"/>
      <c r="G39" s="556"/>
      <c r="H39" s="555"/>
      <c r="I39" s="555"/>
      <c r="J39" s="573"/>
      <c r="K39" s="556"/>
      <c r="L39" s="556"/>
      <c r="M39" s="575"/>
      <c r="N39" s="575"/>
      <c r="O39" s="575"/>
      <c r="P39" s="573"/>
      <c r="Q39" s="575"/>
      <c r="R39" s="553"/>
      <c r="S39" s="575"/>
    </row>
    <row r="40" spans="1:19" s="557" customFormat="1" ht="15" x14ac:dyDescent="0.25">
      <c r="A40" s="554"/>
      <c r="B40" s="554"/>
      <c r="C40" s="554"/>
      <c r="D40" s="575"/>
      <c r="E40" s="575"/>
      <c r="F40" s="556"/>
      <c r="G40" s="556"/>
      <c r="H40" s="555"/>
      <c r="I40" s="555"/>
      <c r="J40" s="573"/>
      <c r="K40" s="556"/>
      <c r="L40" s="556"/>
      <c r="M40" s="575"/>
      <c r="N40" s="575"/>
      <c r="O40" s="575"/>
      <c r="P40" s="573"/>
      <c r="Q40" s="575"/>
      <c r="R40" s="553"/>
      <c r="S40" s="575"/>
    </row>
    <row r="41" spans="1:19" s="557" customFormat="1" ht="15" x14ac:dyDescent="0.25">
      <c r="A41" s="554"/>
      <c r="B41" s="554"/>
      <c r="C41" s="554"/>
      <c r="D41" s="575"/>
      <c r="E41" s="575"/>
      <c r="F41" s="556"/>
      <c r="G41" s="556"/>
      <c r="H41" s="555"/>
      <c r="I41" s="555"/>
      <c r="J41" s="573"/>
      <c r="K41" s="556"/>
      <c r="L41" s="556"/>
      <c r="M41" s="575"/>
      <c r="N41" s="575"/>
      <c r="O41" s="575"/>
      <c r="P41" s="573"/>
      <c r="Q41" s="575"/>
      <c r="R41" s="553"/>
      <c r="S41" s="575"/>
    </row>
  </sheetData>
  <mergeCells count="52">
    <mergeCell ref="H13:I13"/>
    <mergeCell ref="A6:S6"/>
    <mergeCell ref="H5:I5"/>
    <mergeCell ref="H8:I8"/>
    <mergeCell ref="H9:I9"/>
    <mergeCell ref="H10:I10"/>
    <mergeCell ref="H11:I11"/>
    <mergeCell ref="P3:P4"/>
    <mergeCell ref="L3:L4"/>
    <mergeCell ref="N3:O3"/>
    <mergeCell ref="D3:D4"/>
    <mergeCell ref="A7:S7"/>
    <mergeCell ref="S2:S4"/>
    <mergeCell ref="G3:G4"/>
    <mergeCell ref="K3:K4"/>
    <mergeCell ref="E3:E4"/>
    <mergeCell ref="F3:F4"/>
    <mergeCell ref="H14:I14"/>
    <mergeCell ref="H15:I15"/>
    <mergeCell ref="H16:I16"/>
    <mergeCell ref="H12:I12"/>
    <mergeCell ref="A1:S1"/>
    <mergeCell ref="A2:A4"/>
    <mergeCell ref="B2:B4"/>
    <mergeCell ref="C2:C4"/>
    <mergeCell ref="D2:E2"/>
    <mergeCell ref="F2:I2"/>
    <mergeCell ref="J2:J4"/>
    <mergeCell ref="K2:L2"/>
    <mergeCell ref="M2:M4"/>
    <mergeCell ref="N2:R2"/>
    <mergeCell ref="Q3:Q4"/>
    <mergeCell ref="H3:I4"/>
    <mergeCell ref="A20:C20"/>
    <mergeCell ref="H19:I19"/>
    <mergeCell ref="H20:I20"/>
    <mergeCell ref="H17:I17"/>
    <mergeCell ref="H18:I18"/>
    <mergeCell ref="A19:C19"/>
    <mergeCell ref="K35:Q35"/>
    <mergeCell ref="K37:Q37"/>
    <mergeCell ref="C23:L23"/>
    <mergeCell ref="C25:L25"/>
    <mergeCell ref="C26:L26"/>
    <mergeCell ref="C27:L27"/>
    <mergeCell ref="C28:L28"/>
    <mergeCell ref="C29:L29"/>
    <mergeCell ref="C30:L30"/>
    <mergeCell ref="C31:L31"/>
    <mergeCell ref="A37:I37"/>
    <mergeCell ref="A35:I35"/>
    <mergeCell ref="K33:L33"/>
  </mergeCells>
  <pageMargins left="0.7" right="0.7" top="0.75" bottom="0.75" header="0.3" footer="0.3"/>
  <pageSetup paperSize="8" scale="3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78"/>
  <sheetViews>
    <sheetView view="pageBreakPreview" zoomScale="120" zoomScaleNormal="100" zoomScaleSheetLayoutView="12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12" sqref="A12:O12"/>
    </sheetView>
  </sheetViews>
  <sheetFormatPr defaultRowHeight="12.75" x14ac:dyDescent="0.2"/>
  <cols>
    <col min="1" max="1" width="5.28515625" style="239" customWidth="1"/>
    <col min="2" max="2" width="8.5703125" style="239" bestFit="1" customWidth="1"/>
    <col min="3" max="3" width="37.5703125" style="239" customWidth="1"/>
    <col min="4" max="4" width="16.85546875" style="239" customWidth="1"/>
    <col min="5" max="6" width="8.5703125" style="239" customWidth="1"/>
    <col min="7" max="7" width="12.28515625" style="239" customWidth="1"/>
    <col min="8" max="9" width="9.85546875" style="239" customWidth="1"/>
    <col min="10" max="10" width="16.5703125" style="239" customWidth="1"/>
    <col min="11" max="13" width="12.85546875" style="239" bestFit="1" customWidth="1"/>
    <col min="14" max="14" width="15.140625" style="239" customWidth="1"/>
    <col min="15" max="15" width="11.7109375" style="239" customWidth="1"/>
    <col min="16" max="16384" width="9.140625" style="239"/>
  </cols>
  <sheetData>
    <row r="1" spans="1:15" ht="34.5" customHeight="1" x14ac:dyDescent="0.2">
      <c r="A1" s="1651" t="s">
        <v>160</v>
      </c>
      <c r="B1" s="1651"/>
      <c r="C1" s="1651"/>
      <c r="D1" s="1651"/>
      <c r="E1" s="1651"/>
      <c r="F1" s="1651"/>
      <c r="G1" s="1651"/>
      <c r="H1" s="1651"/>
      <c r="I1" s="1651"/>
      <c r="J1" s="1651"/>
      <c r="K1" s="1651"/>
      <c r="L1" s="1651"/>
      <c r="M1" s="1651"/>
      <c r="N1" s="1651"/>
      <c r="O1" s="1651"/>
    </row>
    <row r="2" spans="1:15" ht="14.25" customHeight="1" x14ac:dyDescent="0.2">
      <c r="A2" s="1652" t="s">
        <v>0</v>
      </c>
      <c r="B2" s="992" t="s">
        <v>62</v>
      </c>
      <c r="C2" s="992" t="s">
        <v>1</v>
      </c>
      <c r="D2" s="992" t="s">
        <v>117</v>
      </c>
      <c r="E2" s="935" t="s">
        <v>118</v>
      </c>
      <c r="F2" s="935"/>
      <c r="G2" s="935"/>
      <c r="H2" s="935"/>
      <c r="I2" s="935"/>
      <c r="J2" s="935"/>
      <c r="K2" s="935"/>
      <c r="L2" s="935"/>
      <c r="M2" s="935"/>
      <c r="N2" s="992" t="s">
        <v>614</v>
      </c>
      <c r="O2" s="992"/>
    </row>
    <row r="3" spans="1:15" ht="12.75" customHeight="1" x14ac:dyDescent="0.2">
      <c r="A3" s="1652"/>
      <c r="B3" s="992"/>
      <c r="C3" s="992"/>
      <c r="D3" s="992"/>
      <c r="E3" s="935" t="s">
        <v>119</v>
      </c>
      <c r="F3" s="935"/>
      <c r="G3" s="935"/>
      <c r="H3" s="935"/>
      <c r="I3" s="935"/>
      <c r="J3" s="935" t="s">
        <v>120</v>
      </c>
      <c r="K3" s="935"/>
      <c r="L3" s="935" t="s">
        <v>121</v>
      </c>
      <c r="M3" s="935"/>
      <c r="N3" s="992"/>
      <c r="O3" s="992"/>
    </row>
    <row r="4" spans="1:15" ht="12.75" customHeight="1" x14ac:dyDescent="0.2">
      <c r="A4" s="1652"/>
      <c r="B4" s="992"/>
      <c r="C4" s="992"/>
      <c r="D4" s="992"/>
      <c r="E4" s="935" t="s">
        <v>122</v>
      </c>
      <c r="F4" s="935"/>
      <c r="G4" s="935"/>
      <c r="H4" s="935" t="s">
        <v>123</v>
      </c>
      <c r="I4" s="935"/>
      <c r="J4" s="935"/>
      <c r="K4" s="935"/>
      <c r="L4" s="935"/>
      <c r="M4" s="935"/>
      <c r="N4" s="992"/>
      <c r="O4" s="992"/>
    </row>
    <row r="5" spans="1:15" ht="20.25" customHeight="1" x14ac:dyDescent="0.2">
      <c r="A5" s="1652"/>
      <c r="B5" s="992"/>
      <c r="C5" s="992"/>
      <c r="D5" s="992"/>
      <c r="E5" s="935"/>
      <c r="F5" s="935"/>
      <c r="G5" s="935"/>
      <c r="H5" s="935"/>
      <c r="I5" s="935"/>
      <c r="J5" s="935"/>
      <c r="K5" s="935"/>
      <c r="L5" s="935"/>
      <c r="M5" s="935"/>
      <c r="N5" s="992"/>
      <c r="O5" s="992"/>
    </row>
    <row r="6" spans="1:15" ht="29.25" customHeight="1" x14ac:dyDescent="0.2">
      <c r="A6" s="1652"/>
      <c r="B6" s="992"/>
      <c r="C6" s="992"/>
      <c r="D6" s="992"/>
      <c r="E6" s="261" t="s">
        <v>15</v>
      </c>
      <c r="F6" s="261" t="s">
        <v>124</v>
      </c>
      <c r="G6" s="261" t="s">
        <v>125</v>
      </c>
      <c r="H6" s="261" t="s">
        <v>15</v>
      </c>
      <c r="I6" s="261" t="s">
        <v>124</v>
      </c>
      <c r="J6" s="261" t="s">
        <v>15</v>
      </c>
      <c r="K6" s="261" t="s">
        <v>124</v>
      </c>
      <c r="L6" s="261" t="s">
        <v>15</v>
      </c>
      <c r="M6" s="261" t="s">
        <v>124</v>
      </c>
      <c r="N6" s="261" t="s">
        <v>126</v>
      </c>
      <c r="O6" s="262" t="s">
        <v>127</v>
      </c>
    </row>
    <row r="7" spans="1:15" s="275" customFormat="1" ht="15" x14ac:dyDescent="0.2">
      <c r="A7" s="267">
        <v>1</v>
      </c>
      <c r="B7" s="267">
        <v>2</v>
      </c>
      <c r="C7" s="262">
        <v>3</v>
      </c>
      <c r="D7" s="262">
        <v>4</v>
      </c>
      <c r="E7" s="267">
        <v>5</v>
      </c>
      <c r="F7" s="267">
        <v>6</v>
      </c>
      <c r="G7" s="262">
        <v>7</v>
      </c>
      <c r="H7" s="262">
        <v>8</v>
      </c>
      <c r="I7" s="267">
        <v>9</v>
      </c>
      <c r="J7" s="267">
        <v>10</v>
      </c>
      <c r="K7" s="262">
        <v>11</v>
      </c>
      <c r="L7" s="262">
        <v>12</v>
      </c>
      <c r="M7" s="267">
        <v>13</v>
      </c>
      <c r="N7" s="267">
        <v>14</v>
      </c>
      <c r="O7" s="262">
        <v>15</v>
      </c>
    </row>
    <row r="8" spans="1:15" ht="14.25" hidden="1" x14ac:dyDescent="0.2">
      <c r="A8" s="1065" t="s">
        <v>78</v>
      </c>
      <c r="B8" s="1065"/>
      <c r="C8" s="1065"/>
      <c r="D8" s="1065"/>
      <c r="E8" s="1065"/>
      <c r="F8" s="1065"/>
      <c r="G8" s="1065"/>
      <c r="H8" s="1065"/>
      <c r="I8" s="1065"/>
      <c r="J8" s="1065"/>
      <c r="K8" s="1065"/>
      <c r="L8" s="1065"/>
      <c r="M8" s="1065"/>
      <c r="N8" s="1065"/>
      <c r="O8" s="1065"/>
    </row>
    <row r="9" spans="1:15" ht="14.25" hidden="1" customHeight="1" x14ac:dyDescent="0.2">
      <c r="A9" s="267">
        <v>1</v>
      </c>
      <c r="B9" s="267"/>
      <c r="C9" s="276"/>
      <c r="D9" s="263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</row>
    <row r="10" spans="1:15" ht="15" hidden="1" x14ac:dyDescent="0.2">
      <c r="A10" s="267">
        <v>2</v>
      </c>
      <c r="B10" s="267"/>
      <c r="C10" s="276"/>
      <c r="D10" s="263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</row>
    <row r="11" spans="1:15" ht="15" hidden="1" x14ac:dyDescent="0.2">
      <c r="A11" s="1653" t="s">
        <v>128</v>
      </c>
      <c r="B11" s="1653"/>
      <c r="C11" s="1653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62"/>
    </row>
    <row r="12" spans="1:15" ht="20.25" x14ac:dyDescent="0.2">
      <c r="A12" s="1654" t="s">
        <v>467</v>
      </c>
      <c r="B12" s="1654"/>
      <c r="C12" s="1654"/>
      <c r="D12" s="1654"/>
      <c r="E12" s="1654"/>
      <c r="F12" s="1654"/>
      <c r="G12" s="1654"/>
      <c r="H12" s="1654"/>
      <c r="I12" s="1654"/>
      <c r="J12" s="1654"/>
      <c r="K12" s="1654"/>
      <c r="L12" s="1654"/>
      <c r="M12" s="1654"/>
      <c r="N12" s="1654"/>
      <c r="O12" s="1654"/>
    </row>
    <row r="13" spans="1:15" ht="30" x14ac:dyDescent="0.2">
      <c r="A13" s="267">
        <v>1</v>
      </c>
      <c r="B13" s="265" t="s">
        <v>67</v>
      </c>
      <c r="C13" s="240" t="s">
        <v>87</v>
      </c>
      <c r="D13" s="241">
        <v>45.302999999999997</v>
      </c>
      <c r="E13" s="262">
        <v>0</v>
      </c>
      <c r="F13" s="262">
        <v>0</v>
      </c>
      <c r="G13" s="262">
        <v>0</v>
      </c>
      <c r="H13" s="262">
        <v>25</v>
      </c>
      <c r="I13" s="243">
        <v>0.55183983400657799</v>
      </c>
      <c r="J13" s="262">
        <v>25</v>
      </c>
      <c r="K13" s="243">
        <v>0.55183983400657799</v>
      </c>
      <c r="L13" s="262">
        <v>25</v>
      </c>
      <c r="M13" s="243">
        <v>0.55183983400657799</v>
      </c>
      <c r="N13" s="262" t="s">
        <v>660</v>
      </c>
      <c r="O13" s="262">
        <v>2025</v>
      </c>
    </row>
    <row r="14" spans="1:15" ht="15.75" x14ac:dyDescent="0.2">
      <c r="A14" s="267">
        <v>2</v>
      </c>
      <c r="B14" s="265" t="s">
        <v>68</v>
      </c>
      <c r="C14" s="240" t="s">
        <v>143</v>
      </c>
      <c r="D14" s="264">
        <v>5.8</v>
      </c>
      <c r="E14" s="262">
        <v>0</v>
      </c>
      <c r="F14" s="262">
        <v>0</v>
      </c>
      <c r="G14" s="262">
        <v>0</v>
      </c>
      <c r="H14" s="262">
        <v>2.59</v>
      </c>
      <c r="I14" s="243">
        <v>0.44655172413793104</v>
      </c>
      <c r="J14" s="262">
        <v>2.59</v>
      </c>
      <c r="K14" s="243">
        <v>0.44655172413793104</v>
      </c>
      <c r="L14" s="262">
        <v>2.59</v>
      </c>
      <c r="M14" s="243">
        <v>0.44655172413793104</v>
      </c>
      <c r="N14" s="262" t="s">
        <v>660</v>
      </c>
      <c r="O14" s="262">
        <v>2025</v>
      </c>
    </row>
    <row r="15" spans="1:15" ht="30" x14ac:dyDescent="0.2">
      <c r="A15" s="267">
        <v>3</v>
      </c>
      <c r="B15" s="265">
        <v>2639596</v>
      </c>
      <c r="C15" s="240" t="s">
        <v>144</v>
      </c>
      <c r="D15" s="242">
        <v>293.46800000000002</v>
      </c>
      <c r="E15" s="262">
        <v>0</v>
      </c>
      <c r="F15" s="262">
        <v>0</v>
      </c>
      <c r="G15" s="262">
        <v>0</v>
      </c>
      <c r="H15" s="262">
        <v>178.49799999999999</v>
      </c>
      <c r="I15" s="243">
        <v>0.60823667316368391</v>
      </c>
      <c r="J15" s="262">
        <v>178.49799999999999</v>
      </c>
      <c r="K15" s="243">
        <v>0.60823667316368391</v>
      </c>
      <c r="L15" s="262">
        <v>210.69799999999998</v>
      </c>
      <c r="M15" s="243">
        <v>0.71795902790082722</v>
      </c>
      <c r="N15" s="262" t="s">
        <v>660</v>
      </c>
      <c r="O15" s="262">
        <v>2019</v>
      </c>
    </row>
    <row r="16" spans="1:15" ht="15" x14ac:dyDescent="0.2">
      <c r="A16" s="267">
        <v>4</v>
      </c>
      <c r="B16" s="267">
        <v>3546615</v>
      </c>
      <c r="C16" s="240" t="s">
        <v>161</v>
      </c>
      <c r="D16" s="242">
        <v>3.78</v>
      </c>
      <c r="E16" s="262">
        <v>0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637">
        <v>0</v>
      </c>
      <c r="L16" s="637">
        <v>0</v>
      </c>
      <c r="M16" s="637">
        <v>0</v>
      </c>
      <c r="N16" s="262"/>
      <c r="O16" s="262"/>
    </row>
    <row r="17" spans="1:15" ht="15.75" x14ac:dyDescent="0.2">
      <c r="A17" s="267">
        <v>5</v>
      </c>
      <c r="B17" s="265" t="s">
        <v>235</v>
      </c>
      <c r="C17" s="240" t="s">
        <v>162</v>
      </c>
      <c r="D17" s="242">
        <v>0.60699999999999998</v>
      </c>
      <c r="E17" s="262">
        <v>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637">
        <v>0</v>
      </c>
      <c r="L17" s="637">
        <v>0</v>
      </c>
      <c r="M17" s="637">
        <v>0</v>
      </c>
      <c r="N17" s="262"/>
      <c r="O17" s="262"/>
    </row>
    <row r="18" spans="1:15" ht="30" x14ac:dyDescent="0.2">
      <c r="A18" s="267">
        <v>6</v>
      </c>
      <c r="B18" s="265" t="s">
        <v>222</v>
      </c>
      <c r="C18" s="240" t="s">
        <v>163</v>
      </c>
      <c r="D18" s="242">
        <v>0.5</v>
      </c>
      <c r="E18" s="262">
        <v>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637">
        <v>0</v>
      </c>
      <c r="L18" s="637">
        <v>0</v>
      </c>
      <c r="M18" s="637">
        <v>0</v>
      </c>
      <c r="N18" s="262"/>
      <c r="O18" s="262"/>
    </row>
    <row r="19" spans="1:15" ht="15.75" x14ac:dyDescent="0.2">
      <c r="A19" s="267">
        <v>7</v>
      </c>
      <c r="B19" s="265" t="s">
        <v>233</v>
      </c>
      <c r="C19" s="240" t="s">
        <v>145</v>
      </c>
      <c r="D19" s="242">
        <v>1.2450000000000001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637">
        <v>0</v>
      </c>
      <c r="L19" s="637">
        <v>0</v>
      </c>
      <c r="M19" s="637">
        <v>0</v>
      </c>
      <c r="N19" s="262"/>
      <c r="O19" s="262"/>
    </row>
    <row r="20" spans="1:15" ht="30" x14ac:dyDescent="0.2">
      <c r="A20" s="267">
        <v>8</v>
      </c>
      <c r="B20" s="265">
        <v>1969996</v>
      </c>
      <c r="C20" s="240" t="s">
        <v>164</v>
      </c>
      <c r="D20" s="242">
        <v>1.93</v>
      </c>
      <c r="E20" s="262">
        <v>0</v>
      </c>
      <c r="F20" s="262">
        <v>0</v>
      </c>
      <c r="G20" s="262">
        <v>0</v>
      </c>
      <c r="H20" s="262">
        <v>1.93</v>
      </c>
      <c r="I20" s="243">
        <v>1</v>
      </c>
      <c r="J20" s="262">
        <v>1.93</v>
      </c>
      <c r="K20" s="243">
        <v>1</v>
      </c>
      <c r="L20" s="262">
        <v>1.93</v>
      </c>
      <c r="M20" s="243">
        <v>1</v>
      </c>
      <c r="N20" s="262" t="s">
        <v>660</v>
      </c>
      <c r="O20" s="262">
        <v>2022</v>
      </c>
    </row>
    <row r="21" spans="1:15" ht="60" x14ac:dyDescent="0.2">
      <c r="A21" s="267">
        <v>9</v>
      </c>
      <c r="B21" s="265" t="s">
        <v>223</v>
      </c>
      <c r="C21" s="240" t="s">
        <v>146</v>
      </c>
      <c r="D21" s="242">
        <v>18.899999999999999</v>
      </c>
      <c r="E21" s="262">
        <v>0</v>
      </c>
      <c r="F21" s="262">
        <v>0</v>
      </c>
      <c r="G21" s="262">
        <v>0</v>
      </c>
      <c r="H21" s="262">
        <v>0.5</v>
      </c>
      <c r="I21" s="243">
        <v>2.6455026455026457E-2</v>
      </c>
      <c r="J21" s="262">
        <v>0.5</v>
      </c>
      <c r="K21" s="243">
        <v>2.6455026455026457E-2</v>
      </c>
      <c r="L21" s="262">
        <v>0.5</v>
      </c>
      <c r="M21" s="243">
        <v>2.6455026455026457E-2</v>
      </c>
      <c r="N21" s="262" t="s">
        <v>660</v>
      </c>
      <c r="O21" s="262">
        <v>2025</v>
      </c>
    </row>
    <row r="22" spans="1:15" ht="45" x14ac:dyDescent="0.2">
      <c r="A22" s="267">
        <v>10</v>
      </c>
      <c r="B22" s="265" t="s">
        <v>224</v>
      </c>
      <c r="C22" s="240" t="s">
        <v>165</v>
      </c>
      <c r="D22" s="242">
        <v>9</v>
      </c>
      <c r="E22" s="262">
        <v>0</v>
      </c>
      <c r="F22" s="262">
        <v>0</v>
      </c>
      <c r="G22" s="262">
        <v>0</v>
      </c>
      <c r="H22" s="262">
        <v>4</v>
      </c>
      <c r="I22" s="243">
        <v>0.44444444444444442</v>
      </c>
      <c r="J22" s="262">
        <v>4</v>
      </c>
      <c r="K22" s="243">
        <v>0.44444444444444442</v>
      </c>
      <c r="L22" s="262">
        <v>4</v>
      </c>
      <c r="M22" s="243">
        <v>0.44444444444444442</v>
      </c>
      <c r="N22" s="262" t="s">
        <v>660</v>
      </c>
      <c r="O22" s="262">
        <v>2022</v>
      </c>
    </row>
    <row r="23" spans="1:15" ht="30" x14ac:dyDescent="0.2">
      <c r="A23" s="267">
        <v>11</v>
      </c>
      <c r="B23" s="265" t="s">
        <v>225</v>
      </c>
      <c r="C23" s="240" t="s">
        <v>166</v>
      </c>
      <c r="D23" s="242">
        <v>1.5149999999999999</v>
      </c>
      <c r="E23" s="262">
        <v>0</v>
      </c>
      <c r="F23" s="262">
        <v>0</v>
      </c>
      <c r="G23" s="262">
        <v>0</v>
      </c>
      <c r="H23" s="262">
        <v>0</v>
      </c>
      <c r="I23" s="262">
        <v>0</v>
      </c>
      <c r="J23" s="262">
        <v>0</v>
      </c>
      <c r="K23" s="637">
        <v>0</v>
      </c>
      <c r="L23" s="637">
        <v>0</v>
      </c>
      <c r="M23" s="637">
        <v>0</v>
      </c>
      <c r="N23" s="262"/>
      <c r="O23" s="262"/>
    </row>
    <row r="24" spans="1:15" ht="30" x14ac:dyDescent="0.2">
      <c r="A24" s="267">
        <v>12</v>
      </c>
      <c r="B24" s="265">
        <v>1969983</v>
      </c>
      <c r="C24" s="240" t="s">
        <v>167</v>
      </c>
      <c r="D24" s="242">
        <v>4.673</v>
      </c>
      <c r="E24" s="262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637">
        <v>0</v>
      </c>
      <c r="L24" s="637">
        <v>0</v>
      </c>
      <c r="M24" s="637">
        <v>0</v>
      </c>
      <c r="N24" s="262"/>
      <c r="O24" s="262"/>
    </row>
    <row r="25" spans="1:15" ht="30" x14ac:dyDescent="0.2">
      <c r="A25" s="267">
        <v>13</v>
      </c>
      <c r="B25" s="265" t="s">
        <v>226</v>
      </c>
      <c r="C25" s="240" t="s">
        <v>147</v>
      </c>
      <c r="D25" s="242">
        <v>0.5</v>
      </c>
      <c r="E25" s="262">
        <v>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637">
        <v>0</v>
      </c>
      <c r="L25" s="637">
        <v>0</v>
      </c>
      <c r="M25" s="637">
        <v>0</v>
      </c>
      <c r="N25" s="262"/>
      <c r="O25" s="262"/>
    </row>
    <row r="26" spans="1:15" ht="30" x14ac:dyDescent="0.2">
      <c r="A26" s="267">
        <v>14</v>
      </c>
      <c r="B26" s="265" t="s">
        <v>227</v>
      </c>
      <c r="C26" s="240" t="s">
        <v>148</v>
      </c>
      <c r="D26" s="242">
        <v>3</v>
      </c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637">
        <v>0</v>
      </c>
      <c r="L26" s="637">
        <v>0</v>
      </c>
      <c r="M26" s="637">
        <v>0</v>
      </c>
      <c r="N26" s="262"/>
      <c r="O26" s="262"/>
    </row>
    <row r="27" spans="1:15" ht="15.75" x14ac:dyDescent="0.2">
      <c r="A27" s="267">
        <v>15</v>
      </c>
      <c r="B27" s="265" t="s">
        <v>240</v>
      </c>
      <c r="C27" s="240" t="s">
        <v>168</v>
      </c>
      <c r="D27" s="242">
        <v>0.6</v>
      </c>
      <c r="E27" s="262">
        <v>0</v>
      </c>
      <c r="F27" s="262">
        <v>0</v>
      </c>
      <c r="G27" s="262">
        <v>0</v>
      </c>
      <c r="H27" s="262">
        <v>0.6</v>
      </c>
      <c r="I27" s="243">
        <v>1</v>
      </c>
      <c r="J27" s="262">
        <v>0.6</v>
      </c>
      <c r="K27" s="243">
        <v>1</v>
      </c>
      <c r="L27" s="637">
        <v>0.6</v>
      </c>
      <c r="M27" s="243">
        <v>1</v>
      </c>
      <c r="N27" s="262" t="s">
        <v>660</v>
      </c>
      <c r="O27" s="262">
        <v>2025</v>
      </c>
    </row>
    <row r="28" spans="1:15" ht="15.75" x14ac:dyDescent="0.2">
      <c r="A28" s="267">
        <v>16</v>
      </c>
      <c r="B28" s="265" t="s">
        <v>232</v>
      </c>
      <c r="C28" s="240" t="s">
        <v>149</v>
      </c>
      <c r="D28" s="242">
        <v>3.62</v>
      </c>
      <c r="E28" s="262">
        <v>0</v>
      </c>
      <c r="F28" s="262">
        <v>0</v>
      </c>
      <c r="G28" s="262">
        <v>0</v>
      </c>
      <c r="H28" s="262">
        <v>0</v>
      </c>
      <c r="I28" s="262">
        <v>0</v>
      </c>
      <c r="J28" s="262">
        <v>0</v>
      </c>
      <c r="K28" s="637">
        <v>0</v>
      </c>
      <c r="L28" s="637">
        <v>0</v>
      </c>
      <c r="M28" s="637">
        <v>0</v>
      </c>
      <c r="N28" s="262"/>
      <c r="O28" s="262"/>
    </row>
    <row r="29" spans="1:15" ht="15.75" x14ac:dyDescent="0.2">
      <c r="A29" s="267">
        <v>17</v>
      </c>
      <c r="B29" s="265" t="s">
        <v>94</v>
      </c>
      <c r="C29" s="240" t="s">
        <v>169</v>
      </c>
      <c r="D29" s="242">
        <v>6.8</v>
      </c>
      <c r="E29" s="262">
        <v>0</v>
      </c>
      <c r="F29" s="262">
        <v>0</v>
      </c>
      <c r="G29" s="262">
        <v>0</v>
      </c>
      <c r="H29" s="262">
        <v>0.8</v>
      </c>
      <c r="I29" s="243">
        <v>0.11764705882352942</v>
      </c>
      <c r="J29" s="262">
        <v>0.8</v>
      </c>
      <c r="K29" s="243">
        <v>0.11764705882352942</v>
      </c>
      <c r="L29" s="637">
        <v>0.8</v>
      </c>
      <c r="M29" s="243">
        <v>0.11764705882352942</v>
      </c>
      <c r="N29" s="262" t="s">
        <v>660</v>
      </c>
      <c r="O29" s="262">
        <v>2025</v>
      </c>
    </row>
    <row r="30" spans="1:15" ht="15.75" x14ac:dyDescent="0.2">
      <c r="A30" s="267">
        <v>18</v>
      </c>
      <c r="B30" s="265" t="s">
        <v>211</v>
      </c>
      <c r="C30" s="240" t="s">
        <v>170</v>
      </c>
      <c r="D30" s="242">
        <v>4.6500000000000004</v>
      </c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637">
        <v>0</v>
      </c>
      <c r="L30" s="637">
        <v>0</v>
      </c>
      <c r="M30" s="637">
        <v>0</v>
      </c>
      <c r="N30" s="262"/>
      <c r="O30" s="262"/>
    </row>
    <row r="31" spans="1:15" ht="15.75" x14ac:dyDescent="0.2">
      <c r="A31" s="267">
        <v>19</v>
      </c>
      <c r="B31" s="265">
        <v>1969968</v>
      </c>
      <c r="C31" s="240" t="s">
        <v>171</v>
      </c>
      <c r="D31" s="242">
        <v>2.34</v>
      </c>
      <c r="E31" s="262">
        <v>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637">
        <v>0</v>
      </c>
      <c r="L31" s="637">
        <v>0</v>
      </c>
      <c r="M31" s="637">
        <v>0</v>
      </c>
      <c r="N31" s="262"/>
      <c r="O31" s="262"/>
    </row>
    <row r="32" spans="1:15" ht="15.75" x14ac:dyDescent="0.2">
      <c r="A32" s="267">
        <v>20</v>
      </c>
      <c r="B32" s="265" t="s">
        <v>206</v>
      </c>
      <c r="C32" s="240" t="s">
        <v>150</v>
      </c>
      <c r="D32" s="242">
        <v>12.506</v>
      </c>
      <c r="E32" s="262">
        <v>0</v>
      </c>
      <c r="F32" s="262">
        <v>0</v>
      </c>
      <c r="G32" s="262">
        <v>0</v>
      </c>
      <c r="H32" s="262">
        <v>3.9460000000000002</v>
      </c>
      <c r="I32" s="243">
        <v>0.3155285462977771</v>
      </c>
      <c r="J32" s="262">
        <v>10.029999999999999</v>
      </c>
      <c r="K32" s="243">
        <v>0.80201503278426345</v>
      </c>
      <c r="L32" s="637">
        <v>10.029999999999999</v>
      </c>
      <c r="M32" s="243">
        <v>0.80201503278426345</v>
      </c>
      <c r="N32" s="262" t="s">
        <v>660</v>
      </c>
      <c r="O32" s="262">
        <v>2020</v>
      </c>
    </row>
    <row r="33" spans="1:16" ht="15.75" x14ac:dyDescent="0.2">
      <c r="A33" s="267">
        <v>21</v>
      </c>
      <c r="B33" s="265" t="s">
        <v>207</v>
      </c>
      <c r="C33" s="240" t="s">
        <v>151</v>
      </c>
      <c r="D33" s="242">
        <v>6.6</v>
      </c>
      <c r="E33" s="262">
        <v>0</v>
      </c>
      <c r="F33" s="262">
        <v>0</v>
      </c>
      <c r="G33" s="262">
        <v>0</v>
      </c>
      <c r="H33" s="262">
        <v>6.6</v>
      </c>
      <c r="I33" s="243">
        <v>1</v>
      </c>
      <c r="J33" s="262">
        <v>6.6</v>
      </c>
      <c r="K33" s="243">
        <v>1</v>
      </c>
      <c r="L33" s="637">
        <v>6.6</v>
      </c>
      <c r="M33" s="243">
        <v>1</v>
      </c>
      <c r="N33" s="262" t="s">
        <v>660</v>
      </c>
      <c r="O33" s="262">
        <v>2020</v>
      </c>
    </row>
    <row r="34" spans="1:16" ht="15.75" x14ac:dyDescent="0.2">
      <c r="A34" s="267">
        <v>22</v>
      </c>
      <c r="B34" s="265" t="s">
        <v>208</v>
      </c>
      <c r="C34" s="240" t="s">
        <v>152</v>
      </c>
      <c r="D34" s="242">
        <v>1.48</v>
      </c>
      <c r="E34" s="262">
        <v>0</v>
      </c>
      <c r="F34" s="262">
        <v>0</v>
      </c>
      <c r="G34" s="262">
        <v>0</v>
      </c>
      <c r="H34" s="262">
        <v>0</v>
      </c>
      <c r="I34" s="262">
        <v>0</v>
      </c>
      <c r="J34" s="262">
        <v>0</v>
      </c>
      <c r="K34" s="637">
        <v>0</v>
      </c>
      <c r="L34" s="637">
        <v>0</v>
      </c>
      <c r="M34" s="637">
        <v>0</v>
      </c>
      <c r="N34" s="262" t="s">
        <v>660</v>
      </c>
      <c r="O34" s="262">
        <v>2022</v>
      </c>
    </row>
    <row r="35" spans="1:16" ht="15.75" x14ac:dyDescent="0.2">
      <c r="A35" s="267">
        <v>23</v>
      </c>
      <c r="B35" s="265">
        <v>1970019</v>
      </c>
      <c r="C35" s="240" t="s">
        <v>45</v>
      </c>
      <c r="D35" s="242">
        <v>30.512</v>
      </c>
      <c r="E35" s="262">
        <v>0</v>
      </c>
      <c r="F35" s="262">
        <v>0</v>
      </c>
      <c r="G35" s="262">
        <v>0</v>
      </c>
      <c r="H35" s="262">
        <v>9.8620000000000001</v>
      </c>
      <c r="I35" s="243">
        <v>0.32321709491347667</v>
      </c>
      <c r="J35" s="262">
        <v>9.8620000000000001</v>
      </c>
      <c r="K35" s="243">
        <v>0.32321709491347667</v>
      </c>
      <c r="L35" s="262">
        <v>30.512</v>
      </c>
      <c r="M35" s="243">
        <v>1</v>
      </c>
      <c r="N35" s="262" t="s">
        <v>660</v>
      </c>
      <c r="O35" s="262">
        <v>2020</v>
      </c>
    </row>
    <row r="36" spans="1:16" ht="15.75" x14ac:dyDescent="0.2">
      <c r="A36" s="267">
        <v>24</v>
      </c>
      <c r="B36" s="265">
        <v>1970012</v>
      </c>
      <c r="C36" s="240" t="s">
        <v>47</v>
      </c>
      <c r="D36" s="242">
        <v>7.27</v>
      </c>
      <c r="E36" s="262">
        <v>0</v>
      </c>
      <c r="F36" s="262">
        <v>0</v>
      </c>
      <c r="G36" s="262">
        <v>0</v>
      </c>
      <c r="H36" s="262">
        <v>0</v>
      </c>
      <c r="I36" s="243">
        <v>0</v>
      </c>
      <c r="J36" s="262">
        <v>7.27</v>
      </c>
      <c r="K36" s="243">
        <v>1</v>
      </c>
      <c r="L36" s="262">
        <v>7.27</v>
      </c>
      <c r="M36" s="243">
        <v>1</v>
      </c>
      <c r="N36" s="262" t="s">
        <v>660</v>
      </c>
      <c r="O36" s="262">
        <v>2020</v>
      </c>
    </row>
    <row r="37" spans="1:16" ht="15.75" x14ac:dyDescent="0.2">
      <c r="A37" s="267">
        <v>25</v>
      </c>
      <c r="B37" s="265">
        <v>1969959</v>
      </c>
      <c r="C37" s="240" t="s">
        <v>48</v>
      </c>
      <c r="D37" s="242">
        <v>29.95</v>
      </c>
      <c r="E37" s="262">
        <v>0</v>
      </c>
      <c r="F37" s="262">
        <v>0</v>
      </c>
      <c r="G37" s="262">
        <v>0</v>
      </c>
      <c r="H37" s="262">
        <v>24.815999999999999</v>
      </c>
      <c r="I37" s="243">
        <v>0.82858096828046746</v>
      </c>
      <c r="J37" s="262">
        <v>24.815999999999999</v>
      </c>
      <c r="K37" s="243">
        <v>0.82858096828046746</v>
      </c>
      <c r="L37" s="262">
        <v>29.95</v>
      </c>
      <c r="M37" s="243">
        <v>1</v>
      </c>
      <c r="N37" s="262" t="s">
        <v>660</v>
      </c>
      <c r="O37" s="262">
        <v>2019</v>
      </c>
    </row>
    <row r="38" spans="1:16" ht="30" x14ac:dyDescent="0.2">
      <c r="A38" s="267">
        <v>26</v>
      </c>
      <c r="B38" s="265" t="s">
        <v>209</v>
      </c>
      <c r="C38" s="240" t="s">
        <v>172</v>
      </c>
      <c r="D38" s="242">
        <v>9.8000000000000004E-2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637">
        <v>0</v>
      </c>
      <c r="L38" s="637">
        <v>0</v>
      </c>
      <c r="M38" s="637">
        <v>0</v>
      </c>
      <c r="N38" s="262"/>
      <c r="O38" s="262"/>
    </row>
    <row r="39" spans="1:16" ht="30" x14ac:dyDescent="0.2">
      <c r="A39" s="267">
        <v>27</v>
      </c>
      <c r="B39" s="265" t="s">
        <v>210</v>
      </c>
      <c r="C39" s="240" t="s">
        <v>173</v>
      </c>
      <c r="D39" s="242">
        <v>2.4569999999999999</v>
      </c>
      <c r="E39" s="262">
        <v>0</v>
      </c>
      <c r="F39" s="262">
        <v>0</v>
      </c>
      <c r="G39" s="262">
        <v>0</v>
      </c>
      <c r="H39" s="262">
        <v>1.9570000000000001</v>
      </c>
      <c r="I39" s="243">
        <v>0.79649979649979663</v>
      </c>
      <c r="J39" s="262">
        <v>1.9570000000000001</v>
      </c>
      <c r="K39" s="243">
        <v>0.79649979649979663</v>
      </c>
      <c r="L39" s="637">
        <v>1.9570000000000001</v>
      </c>
      <c r="M39" s="243">
        <v>0.79649979649979663</v>
      </c>
      <c r="N39" s="262" t="s">
        <v>660</v>
      </c>
      <c r="O39" s="262">
        <v>2020</v>
      </c>
    </row>
    <row r="40" spans="1:16" ht="15.75" x14ac:dyDescent="0.2">
      <c r="A40" s="267">
        <v>28</v>
      </c>
      <c r="B40" s="265" t="s">
        <v>205</v>
      </c>
      <c r="C40" s="240" t="s">
        <v>153</v>
      </c>
      <c r="D40" s="242">
        <v>4.05</v>
      </c>
      <c r="E40" s="262">
        <v>0</v>
      </c>
      <c r="F40" s="262">
        <v>0</v>
      </c>
      <c r="G40" s="262">
        <v>0</v>
      </c>
      <c r="H40" s="262">
        <v>1.05</v>
      </c>
      <c r="I40" s="243">
        <v>0.2592592592592593</v>
      </c>
      <c r="J40" s="262">
        <v>1.05</v>
      </c>
      <c r="K40" s="243">
        <v>0.2592592592592593</v>
      </c>
      <c r="L40" s="637">
        <v>1.05</v>
      </c>
      <c r="M40" s="243">
        <v>0.2592592592592593</v>
      </c>
      <c r="N40" s="262" t="s">
        <v>660</v>
      </c>
      <c r="O40" s="262">
        <v>2022</v>
      </c>
    </row>
    <row r="41" spans="1:16" ht="15.75" x14ac:dyDescent="0.2">
      <c r="A41" s="267">
        <v>29</v>
      </c>
      <c r="B41" s="265" t="s">
        <v>239</v>
      </c>
      <c r="C41" s="240" t="s">
        <v>154</v>
      </c>
      <c r="D41" s="242">
        <v>2.0449999999999999</v>
      </c>
      <c r="E41" s="262">
        <v>0</v>
      </c>
      <c r="F41" s="262">
        <v>0</v>
      </c>
      <c r="G41" s="262">
        <v>0</v>
      </c>
      <c r="H41" s="262">
        <v>0.1</v>
      </c>
      <c r="I41" s="243">
        <v>4.8899755501222497E-2</v>
      </c>
      <c r="J41" s="262">
        <v>0.1</v>
      </c>
      <c r="K41" s="243">
        <v>4.8899755501222497E-2</v>
      </c>
      <c r="L41" s="637">
        <v>0.1</v>
      </c>
      <c r="M41" s="243">
        <v>4.8899755501222497E-2</v>
      </c>
      <c r="N41" s="262" t="s">
        <v>660</v>
      </c>
      <c r="O41" s="262">
        <v>2020</v>
      </c>
    </row>
    <row r="42" spans="1:16" ht="15.75" x14ac:dyDescent="0.2">
      <c r="A42" s="267">
        <v>30</v>
      </c>
      <c r="B42" s="265">
        <v>1969997</v>
      </c>
      <c r="C42" s="240" t="s">
        <v>90</v>
      </c>
      <c r="D42" s="242">
        <v>3.4649999999999999</v>
      </c>
      <c r="E42" s="262">
        <v>0</v>
      </c>
      <c r="F42" s="262">
        <v>0</v>
      </c>
      <c r="G42" s="262">
        <v>0</v>
      </c>
      <c r="H42" s="262">
        <v>3.4649999999999999</v>
      </c>
      <c r="I42" s="243">
        <v>1</v>
      </c>
      <c r="J42" s="262">
        <v>3.4649999999999999</v>
      </c>
      <c r="K42" s="243">
        <v>1</v>
      </c>
      <c r="L42" s="637">
        <v>3.4649999999999999</v>
      </c>
      <c r="M42" s="243">
        <v>1</v>
      </c>
      <c r="N42" s="262" t="s">
        <v>660</v>
      </c>
      <c r="O42" s="262">
        <v>2022</v>
      </c>
    </row>
    <row r="43" spans="1:16" ht="60" x14ac:dyDescent="0.2">
      <c r="A43" s="267">
        <v>31</v>
      </c>
      <c r="B43" s="267">
        <v>1969988</v>
      </c>
      <c r="C43" s="240" t="s">
        <v>50</v>
      </c>
      <c r="D43" s="242">
        <v>134</v>
      </c>
      <c r="E43" s="262">
        <v>0</v>
      </c>
      <c r="F43" s="262">
        <v>0</v>
      </c>
      <c r="G43" s="262">
        <v>0</v>
      </c>
      <c r="H43" s="262">
        <v>100.18</v>
      </c>
      <c r="I43" s="243">
        <v>0.74761194029850753</v>
      </c>
      <c r="J43" s="262">
        <v>96.6</v>
      </c>
      <c r="K43" s="243">
        <v>0.72089552238805965</v>
      </c>
      <c r="L43" s="637">
        <v>79.948999999999998</v>
      </c>
      <c r="M43" s="243">
        <v>0.59663432835820895</v>
      </c>
      <c r="N43" s="262" t="s">
        <v>660</v>
      </c>
      <c r="O43" s="262">
        <v>2020</v>
      </c>
      <c r="P43" s="278"/>
    </row>
    <row r="44" spans="1:16" ht="30" x14ac:dyDescent="0.2">
      <c r="A44" s="267">
        <v>32</v>
      </c>
      <c r="B44" s="265" t="s">
        <v>217</v>
      </c>
      <c r="C44" s="240" t="s">
        <v>174</v>
      </c>
      <c r="D44" s="242">
        <v>13.691000000000001</v>
      </c>
      <c r="E44" s="262">
        <v>0</v>
      </c>
      <c r="F44" s="262">
        <v>0</v>
      </c>
      <c r="G44" s="262">
        <v>0</v>
      </c>
      <c r="H44" s="262">
        <v>0</v>
      </c>
      <c r="I44" s="262">
        <v>0</v>
      </c>
      <c r="J44" s="262">
        <v>0</v>
      </c>
      <c r="K44" s="637">
        <v>0</v>
      </c>
      <c r="L44" s="637">
        <v>0</v>
      </c>
      <c r="M44" s="637">
        <v>0</v>
      </c>
      <c r="N44" s="262"/>
      <c r="O44" s="262"/>
    </row>
    <row r="45" spans="1:16" ht="15.75" x14ac:dyDescent="0.2">
      <c r="A45" s="267">
        <v>33</v>
      </c>
      <c r="B45" s="265" t="s">
        <v>236</v>
      </c>
      <c r="C45" s="240" t="s">
        <v>175</v>
      </c>
      <c r="D45" s="242">
        <v>1.5</v>
      </c>
      <c r="E45" s="262">
        <v>0</v>
      </c>
      <c r="F45" s="262">
        <v>0</v>
      </c>
      <c r="G45" s="262">
        <v>0</v>
      </c>
      <c r="H45" s="262">
        <v>0</v>
      </c>
      <c r="I45" s="262">
        <v>0</v>
      </c>
      <c r="J45" s="262">
        <v>0</v>
      </c>
      <c r="K45" s="637">
        <v>0</v>
      </c>
      <c r="L45" s="637">
        <v>0</v>
      </c>
      <c r="M45" s="637">
        <v>0</v>
      </c>
      <c r="N45" s="262"/>
      <c r="O45" s="262"/>
    </row>
    <row r="46" spans="1:16" ht="15.75" x14ac:dyDescent="0.2">
      <c r="A46" s="267">
        <v>34</v>
      </c>
      <c r="B46" s="265" t="s">
        <v>215</v>
      </c>
      <c r="C46" s="240" t="s">
        <v>176</v>
      </c>
      <c r="D46" s="242">
        <v>12.6</v>
      </c>
      <c r="E46" s="262">
        <v>0</v>
      </c>
      <c r="F46" s="262">
        <v>0</v>
      </c>
      <c r="G46" s="262">
        <v>0</v>
      </c>
      <c r="H46" s="262">
        <v>0</v>
      </c>
      <c r="I46" s="262">
        <v>0</v>
      </c>
      <c r="J46" s="262">
        <v>0</v>
      </c>
      <c r="K46" s="637">
        <v>0</v>
      </c>
      <c r="L46" s="637">
        <v>0</v>
      </c>
      <c r="M46" s="637">
        <v>0</v>
      </c>
      <c r="N46" s="262"/>
      <c r="O46" s="262"/>
    </row>
    <row r="47" spans="1:16" ht="15.75" x14ac:dyDescent="0.2">
      <c r="A47" s="267">
        <v>35</v>
      </c>
      <c r="B47" s="265" t="s">
        <v>245</v>
      </c>
      <c r="C47" s="240" t="s">
        <v>177</v>
      </c>
      <c r="D47" s="242">
        <v>10.481</v>
      </c>
      <c r="E47" s="262">
        <v>0</v>
      </c>
      <c r="F47" s="262">
        <v>0</v>
      </c>
      <c r="G47" s="262">
        <v>0</v>
      </c>
      <c r="H47" s="262">
        <v>0</v>
      </c>
      <c r="I47" s="262">
        <v>0</v>
      </c>
      <c r="J47" s="262">
        <v>0</v>
      </c>
      <c r="K47" s="637">
        <v>0</v>
      </c>
      <c r="L47" s="637">
        <v>0</v>
      </c>
      <c r="M47" s="637">
        <v>0</v>
      </c>
      <c r="N47" s="262"/>
      <c r="O47" s="262"/>
    </row>
    <row r="48" spans="1:16" ht="15.75" x14ac:dyDescent="0.2">
      <c r="A48" s="267">
        <v>36</v>
      </c>
      <c r="B48" s="265" t="s">
        <v>246</v>
      </c>
      <c r="C48" s="240" t="s">
        <v>178</v>
      </c>
      <c r="D48" s="242">
        <v>15.877000000000001</v>
      </c>
      <c r="E48" s="262">
        <v>0</v>
      </c>
      <c r="F48" s="262">
        <v>0</v>
      </c>
      <c r="G48" s="262">
        <v>0</v>
      </c>
      <c r="H48" s="262">
        <v>0</v>
      </c>
      <c r="I48" s="262">
        <v>0</v>
      </c>
      <c r="J48" s="262">
        <v>0</v>
      </c>
      <c r="K48" s="637">
        <v>0</v>
      </c>
      <c r="L48" s="637">
        <v>0</v>
      </c>
      <c r="M48" s="637">
        <v>0</v>
      </c>
      <c r="N48" s="262"/>
      <c r="O48" s="262"/>
    </row>
    <row r="49" spans="1:15" ht="15.75" x14ac:dyDescent="0.2">
      <c r="A49" s="267">
        <v>37</v>
      </c>
      <c r="B49" s="265" t="s">
        <v>213</v>
      </c>
      <c r="C49" s="240" t="s">
        <v>179</v>
      </c>
      <c r="D49" s="242">
        <v>11.195</v>
      </c>
      <c r="E49" s="262">
        <v>0</v>
      </c>
      <c r="F49" s="262">
        <v>0</v>
      </c>
      <c r="G49" s="262">
        <v>0</v>
      </c>
      <c r="H49" s="262">
        <v>0</v>
      </c>
      <c r="I49" s="262">
        <v>0</v>
      </c>
      <c r="J49" s="262">
        <v>0</v>
      </c>
      <c r="K49" s="637">
        <v>0</v>
      </c>
      <c r="L49" s="637">
        <v>0</v>
      </c>
      <c r="M49" s="637">
        <v>0</v>
      </c>
      <c r="N49" s="262"/>
      <c r="O49" s="262"/>
    </row>
    <row r="50" spans="1:15" ht="15" x14ac:dyDescent="0.2">
      <c r="A50" s="267">
        <v>38</v>
      </c>
      <c r="B50" s="267">
        <v>1970023</v>
      </c>
      <c r="C50" s="240" t="s">
        <v>52</v>
      </c>
      <c r="D50" s="242">
        <v>408.04</v>
      </c>
      <c r="E50" s="262">
        <v>0</v>
      </c>
      <c r="F50" s="262">
        <v>0</v>
      </c>
      <c r="G50" s="262">
        <v>0</v>
      </c>
      <c r="H50" s="262">
        <v>191.45400000000001</v>
      </c>
      <c r="I50" s="243">
        <v>0.46920399960788156</v>
      </c>
      <c r="J50" s="262">
        <v>192.12</v>
      </c>
      <c r="K50" s="243">
        <v>0.47083619253014408</v>
      </c>
      <c r="L50" s="262">
        <f>294.333-59</f>
        <v>235.33300000000003</v>
      </c>
      <c r="M50" s="243">
        <f>L50/D50</f>
        <v>0.57674002548769732</v>
      </c>
      <c r="N50" s="262" t="s">
        <v>660</v>
      </c>
      <c r="O50" s="262">
        <v>2020</v>
      </c>
    </row>
    <row r="51" spans="1:15" ht="15.75" x14ac:dyDescent="0.2">
      <c r="A51" s="267">
        <v>39</v>
      </c>
      <c r="B51" s="265" t="s">
        <v>220</v>
      </c>
      <c r="C51" s="240" t="s">
        <v>156</v>
      </c>
      <c r="D51" s="242">
        <v>15</v>
      </c>
      <c r="E51" s="262">
        <v>0</v>
      </c>
      <c r="F51" s="262">
        <v>0</v>
      </c>
      <c r="G51" s="262">
        <v>0</v>
      </c>
      <c r="H51" s="262">
        <v>1.3</v>
      </c>
      <c r="I51" s="243">
        <v>8.666666666666667E-2</v>
      </c>
      <c r="J51" s="262">
        <v>1.3</v>
      </c>
      <c r="K51" s="243">
        <v>8.666666666666667E-2</v>
      </c>
      <c r="L51" s="262">
        <v>1.3</v>
      </c>
      <c r="M51" s="243">
        <v>8.666666666666667E-2</v>
      </c>
      <c r="N51" s="262" t="s">
        <v>660</v>
      </c>
      <c r="O51" s="262">
        <v>2022</v>
      </c>
    </row>
    <row r="52" spans="1:15" ht="15.75" x14ac:dyDescent="0.2">
      <c r="A52" s="267">
        <v>40</v>
      </c>
      <c r="B52" s="265" t="s">
        <v>238</v>
      </c>
      <c r="C52" s="240" t="s">
        <v>180</v>
      </c>
      <c r="D52" s="242">
        <v>2.6</v>
      </c>
      <c r="E52" s="262">
        <v>0</v>
      </c>
      <c r="F52" s="262">
        <v>0</v>
      </c>
      <c r="G52" s="262">
        <v>0</v>
      </c>
      <c r="H52" s="262">
        <v>0</v>
      </c>
      <c r="I52" s="262">
        <v>0</v>
      </c>
      <c r="J52" s="262">
        <v>0</v>
      </c>
      <c r="K52" s="637">
        <v>0</v>
      </c>
      <c r="L52" s="637">
        <v>0</v>
      </c>
      <c r="M52" s="637">
        <v>0</v>
      </c>
      <c r="N52" s="262"/>
      <c r="O52" s="262"/>
    </row>
    <row r="53" spans="1:15" ht="15.75" x14ac:dyDescent="0.2">
      <c r="A53" s="267">
        <v>41</v>
      </c>
      <c r="B53" s="265" t="s">
        <v>237</v>
      </c>
      <c r="C53" s="240" t="s">
        <v>181</v>
      </c>
      <c r="D53" s="242">
        <v>5.8</v>
      </c>
      <c r="E53" s="262">
        <v>0</v>
      </c>
      <c r="F53" s="262">
        <v>0</v>
      </c>
      <c r="G53" s="262">
        <v>0</v>
      </c>
      <c r="H53" s="262">
        <v>0</v>
      </c>
      <c r="I53" s="262">
        <v>0</v>
      </c>
      <c r="J53" s="262">
        <v>0</v>
      </c>
      <c r="K53" s="637">
        <v>0</v>
      </c>
      <c r="L53" s="637">
        <v>0</v>
      </c>
      <c r="M53" s="637">
        <v>0</v>
      </c>
      <c r="N53" s="262"/>
      <c r="O53" s="262"/>
    </row>
    <row r="54" spans="1:15" ht="15.75" x14ac:dyDescent="0.2">
      <c r="A54" s="267">
        <v>42</v>
      </c>
      <c r="B54" s="265" t="s">
        <v>234</v>
      </c>
      <c r="C54" s="240" t="s">
        <v>182</v>
      </c>
      <c r="D54" s="242">
        <v>10.5</v>
      </c>
      <c r="E54" s="262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637">
        <v>0</v>
      </c>
      <c r="L54" s="637">
        <v>0</v>
      </c>
      <c r="M54" s="637">
        <v>0</v>
      </c>
      <c r="N54" s="262"/>
      <c r="O54" s="262"/>
    </row>
    <row r="55" spans="1:15" ht="15.75" x14ac:dyDescent="0.2">
      <c r="A55" s="267">
        <v>43</v>
      </c>
      <c r="B55" s="265" t="s">
        <v>229</v>
      </c>
      <c r="C55" s="240" t="s">
        <v>183</v>
      </c>
      <c r="D55" s="242">
        <v>11.5</v>
      </c>
      <c r="E55" s="262">
        <v>0</v>
      </c>
      <c r="F55" s="262">
        <v>0</v>
      </c>
      <c r="G55" s="262">
        <v>0</v>
      </c>
      <c r="H55" s="262">
        <v>0</v>
      </c>
      <c r="I55" s="262">
        <v>0</v>
      </c>
      <c r="J55" s="262">
        <v>0</v>
      </c>
      <c r="K55" s="637">
        <v>0</v>
      </c>
      <c r="L55" s="637">
        <v>0</v>
      </c>
      <c r="M55" s="637">
        <v>0</v>
      </c>
      <c r="N55" s="262"/>
      <c r="O55" s="262"/>
    </row>
    <row r="56" spans="1:15" ht="15.75" x14ac:dyDescent="0.2">
      <c r="A56" s="267">
        <v>44</v>
      </c>
      <c r="B56" s="265" t="s">
        <v>204</v>
      </c>
      <c r="C56" s="240" t="s">
        <v>184</v>
      </c>
      <c r="D56" s="242">
        <v>14</v>
      </c>
      <c r="E56" s="262">
        <v>0</v>
      </c>
      <c r="F56" s="262">
        <v>0</v>
      </c>
      <c r="G56" s="262">
        <v>0</v>
      </c>
      <c r="H56" s="262">
        <v>0.66</v>
      </c>
      <c r="I56" s="243">
        <v>4.7142857142857146E-2</v>
      </c>
      <c r="J56" s="262">
        <v>0.66</v>
      </c>
      <c r="K56" s="243">
        <v>4.7142857142857146E-2</v>
      </c>
      <c r="L56" s="637">
        <v>0.66</v>
      </c>
      <c r="M56" s="243">
        <v>4.7142857142857146E-2</v>
      </c>
      <c r="N56" s="262" t="s">
        <v>660</v>
      </c>
      <c r="O56" s="262">
        <v>2022</v>
      </c>
    </row>
    <row r="57" spans="1:15" ht="15.75" x14ac:dyDescent="0.2">
      <c r="A57" s="267">
        <v>45</v>
      </c>
      <c r="B57" s="265">
        <v>1969971</v>
      </c>
      <c r="C57" s="240" t="s">
        <v>158</v>
      </c>
      <c r="D57" s="242">
        <v>67.495000000000005</v>
      </c>
      <c r="E57" s="262">
        <v>0</v>
      </c>
      <c r="F57" s="262">
        <v>0</v>
      </c>
      <c r="G57" s="262">
        <v>0</v>
      </c>
      <c r="H57" s="262">
        <v>5.0449999999999999</v>
      </c>
      <c r="I57" s="243">
        <v>7.4746277502037176E-2</v>
      </c>
      <c r="J57" s="262">
        <v>17.045000000000002</v>
      </c>
      <c r="K57" s="243">
        <v>0.25253722497962811</v>
      </c>
      <c r="L57" s="637">
        <v>28.745000000000001</v>
      </c>
      <c r="M57" s="243">
        <v>0.42588339877027925</v>
      </c>
      <c r="N57" s="262" t="s">
        <v>660</v>
      </c>
      <c r="O57" s="262">
        <v>2019</v>
      </c>
    </row>
    <row r="58" spans="1:15" ht="15.75" x14ac:dyDescent="0.2">
      <c r="A58" s="267">
        <v>46</v>
      </c>
      <c r="B58" s="265" t="s">
        <v>230</v>
      </c>
      <c r="C58" s="240" t="s">
        <v>185</v>
      </c>
      <c r="D58" s="242">
        <v>5</v>
      </c>
      <c r="E58" s="262">
        <v>0</v>
      </c>
      <c r="F58" s="262">
        <v>0</v>
      </c>
      <c r="G58" s="262">
        <v>0</v>
      </c>
      <c r="H58" s="262">
        <v>0</v>
      </c>
      <c r="I58" s="262">
        <v>0</v>
      </c>
      <c r="J58" s="262">
        <v>0</v>
      </c>
      <c r="K58" s="637">
        <v>0</v>
      </c>
      <c r="L58" s="637">
        <v>0</v>
      </c>
      <c r="M58" s="637">
        <v>0</v>
      </c>
      <c r="N58" s="262"/>
      <c r="O58" s="262"/>
    </row>
    <row r="59" spans="1:15" ht="15.75" x14ac:dyDescent="0.2">
      <c r="A59" s="267">
        <v>47</v>
      </c>
      <c r="B59" s="265" t="s">
        <v>219</v>
      </c>
      <c r="C59" s="240" t="s">
        <v>186</v>
      </c>
      <c r="D59" s="242">
        <v>1.5</v>
      </c>
      <c r="E59" s="262">
        <v>0</v>
      </c>
      <c r="F59" s="262">
        <v>0</v>
      </c>
      <c r="G59" s="262">
        <v>0</v>
      </c>
      <c r="H59" s="262">
        <v>1.5</v>
      </c>
      <c r="I59" s="243">
        <v>1</v>
      </c>
      <c r="J59" s="262">
        <v>1.5</v>
      </c>
      <c r="K59" s="243">
        <v>1</v>
      </c>
      <c r="L59" s="637">
        <v>1.5</v>
      </c>
      <c r="M59" s="243">
        <v>1</v>
      </c>
      <c r="N59" s="262" t="s">
        <v>660</v>
      </c>
      <c r="O59" s="262">
        <v>2022</v>
      </c>
    </row>
    <row r="60" spans="1:15" ht="15.75" x14ac:dyDescent="0.2">
      <c r="A60" s="267">
        <v>48</v>
      </c>
      <c r="B60" s="265" t="s">
        <v>231</v>
      </c>
      <c r="C60" s="240" t="s">
        <v>187</v>
      </c>
      <c r="D60" s="242">
        <v>3.3</v>
      </c>
      <c r="E60" s="262">
        <v>0</v>
      </c>
      <c r="F60" s="262">
        <v>0</v>
      </c>
      <c r="G60" s="262">
        <v>0</v>
      </c>
      <c r="H60" s="262">
        <v>0</v>
      </c>
      <c r="I60" s="262">
        <v>0</v>
      </c>
      <c r="J60" s="262">
        <v>0</v>
      </c>
      <c r="K60" s="637">
        <v>0</v>
      </c>
      <c r="L60" s="637">
        <v>0</v>
      </c>
      <c r="M60" s="637">
        <v>0</v>
      </c>
      <c r="N60" s="262"/>
      <c r="O60" s="262"/>
    </row>
    <row r="61" spans="1:15" ht="15.75" x14ac:dyDescent="0.2">
      <c r="A61" s="267">
        <v>49</v>
      </c>
      <c r="B61" s="265" t="s">
        <v>228</v>
      </c>
      <c r="C61" s="240" t="s">
        <v>188</v>
      </c>
      <c r="D61" s="242">
        <v>3</v>
      </c>
      <c r="E61" s="262">
        <v>0</v>
      </c>
      <c r="F61" s="262">
        <v>0</v>
      </c>
      <c r="G61" s="262">
        <v>0</v>
      </c>
      <c r="H61" s="262">
        <v>0</v>
      </c>
      <c r="I61" s="262">
        <v>0</v>
      </c>
      <c r="J61" s="262">
        <v>0</v>
      </c>
      <c r="K61" s="637">
        <v>0</v>
      </c>
      <c r="L61" s="637">
        <v>0</v>
      </c>
      <c r="M61" s="637">
        <v>0</v>
      </c>
      <c r="N61" s="262"/>
      <c r="O61" s="262"/>
    </row>
    <row r="62" spans="1:15" ht="15.75" x14ac:dyDescent="0.2">
      <c r="A62" s="267">
        <v>50</v>
      </c>
      <c r="B62" s="265" t="s">
        <v>221</v>
      </c>
      <c r="C62" s="240" t="s">
        <v>189</v>
      </c>
      <c r="D62" s="242">
        <v>0.48799999999999999</v>
      </c>
      <c r="E62" s="262">
        <v>0</v>
      </c>
      <c r="F62" s="262">
        <v>0</v>
      </c>
      <c r="G62" s="262">
        <v>0</v>
      </c>
      <c r="H62" s="262">
        <v>0</v>
      </c>
      <c r="I62" s="262">
        <v>0</v>
      </c>
      <c r="J62" s="262">
        <v>0</v>
      </c>
      <c r="K62" s="637">
        <v>0</v>
      </c>
      <c r="L62" s="637">
        <v>0</v>
      </c>
      <c r="M62" s="637">
        <v>0</v>
      </c>
      <c r="N62" s="262"/>
      <c r="O62" s="262"/>
    </row>
    <row r="63" spans="1:15" ht="15.75" x14ac:dyDescent="0.2">
      <c r="A63" s="267">
        <v>51</v>
      </c>
      <c r="B63" s="265" t="s">
        <v>216</v>
      </c>
      <c r="C63" s="240" t="s">
        <v>190</v>
      </c>
      <c r="D63" s="242">
        <v>3.7</v>
      </c>
      <c r="E63" s="262">
        <v>0</v>
      </c>
      <c r="F63" s="262">
        <v>0</v>
      </c>
      <c r="G63" s="262">
        <v>0</v>
      </c>
      <c r="H63" s="262">
        <v>3.7</v>
      </c>
      <c r="I63" s="243">
        <v>1</v>
      </c>
      <c r="J63" s="262">
        <v>3.7</v>
      </c>
      <c r="K63" s="243">
        <v>1</v>
      </c>
      <c r="L63" s="637">
        <v>3.7</v>
      </c>
      <c r="M63" s="243">
        <v>1</v>
      </c>
      <c r="N63" s="262" t="s">
        <v>660</v>
      </c>
      <c r="O63" s="262">
        <v>2022</v>
      </c>
    </row>
    <row r="64" spans="1:15" ht="15.75" x14ac:dyDescent="0.2">
      <c r="A64" s="267">
        <v>52</v>
      </c>
      <c r="B64" s="265" t="s">
        <v>243</v>
      </c>
      <c r="C64" s="240" t="s">
        <v>191</v>
      </c>
      <c r="D64" s="242">
        <v>14</v>
      </c>
      <c r="E64" s="262">
        <v>0</v>
      </c>
      <c r="F64" s="262">
        <v>0</v>
      </c>
      <c r="G64" s="262">
        <v>0</v>
      </c>
      <c r="H64" s="262">
        <v>0</v>
      </c>
      <c r="I64" s="262">
        <v>0</v>
      </c>
      <c r="J64" s="262">
        <v>0</v>
      </c>
      <c r="K64" s="637">
        <v>0</v>
      </c>
      <c r="L64" s="637">
        <v>0</v>
      </c>
      <c r="M64" s="637">
        <v>0</v>
      </c>
      <c r="N64" s="262"/>
      <c r="O64" s="262"/>
    </row>
    <row r="65" spans="1:16" ht="15.75" x14ac:dyDescent="0.2">
      <c r="A65" s="267">
        <v>53</v>
      </c>
      <c r="B65" s="265" t="s">
        <v>244</v>
      </c>
      <c r="C65" s="240" t="s">
        <v>192</v>
      </c>
      <c r="D65" s="242">
        <v>4.8630000000000004</v>
      </c>
      <c r="E65" s="262">
        <v>0</v>
      </c>
      <c r="F65" s="262">
        <v>0</v>
      </c>
      <c r="G65" s="262">
        <v>0</v>
      </c>
      <c r="H65" s="262">
        <v>0</v>
      </c>
      <c r="I65" s="262">
        <v>0</v>
      </c>
      <c r="J65" s="262">
        <v>0</v>
      </c>
      <c r="K65" s="637">
        <v>0</v>
      </c>
      <c r="L65" s="637">
        <v>0</v>
      </c>
      <c r="M65" s="637">
        <v>0</v>
      </c>
      <c r="N65" s="262"/>
      <c r="O65" s="262"/>
    </row>
    <row r="66" spans="1:16" ht="45" x14ac:dyDescent="0.2">
      <c r="A66" s="267">
        <v>54</v>
      </c>
      <c r="B66" s="267">
        <v>1970016</v>
      </c>
      <c r="C66" s="240" t="s">
        <v>193</v>
      </c>
      <c r="D66" s="242">
        <v>6.92</v>
      </c>
      <c r="E66" s="262">
        <v>0</v>
      </c>
      <c r="F66" s="262">
        <v>0</v>
      </c>
      <c r="G66" s="262">
        <v>0</v>
      </c>
      <c r="H66" s="262">
        <v>0</v>
      </c>
      <c r="I66" s="262">
        <v>0</v>
      </c>
      <c r="J66" s="262">
        <v>0</v>
      </c>
      <c r="K66" s="637">
        <v>0</v>
      </c>
      <c r="L66" s="637">
        <v>0</v>
      </c>
      <c r="M66" s="637">
        <v>0</v>
      </c>
      <c r="N66" s="262"/>
      <c r="O66" s="262"/>
    </row>
    <row r="67" spans="1:16" ht="45" x14ac:dyDescent="0.2">
      <c r="A67" s="267">
        <v>55</v>
      </c>
      <c r="B67" s="267">
        <v>1969992</v>
      </c>
      <c r="C67" s="240" t="s">
        <v>194</v>
      </c>
      <c r="D67" s="242">
        <v>0.8</v>
      </c>
      <c r="E67" s="262">
        <v>0</v>
      </c>
      <c r="F67" s="262">
        <v>0</v>
      </c>
      <c r="G67" s="262">
        <v>0</v>
      </c>
      <c r="H67" s="262">
        <v>0</v>
      </c>
      <c r="I67" s="262">
        <v>0</v>
      </c>
      <c r="J67" s="262">
        <v>0</v>
      </c>
      <c r="K67" s="637">
        <v>0</v>
      </c>
      <c r="L67" s="637">
        <v>0</v>
      </c>
      <c r="M67" s="637">
        <v>0</v>
      </c>
      <c r="N67" s="262"/>
      <c r="O67" s="262"/>
    </row>
    <row r="68" spans="1:16" ht="30" x14ac:dyDescent="0.2">
      <c r="A68" s="267">
        <v>56</v>
      </c>
      <c r="B68" s="265" t="s">
        <v>242</v>
      </c>
      <c r="C68" s="240" t="s">
        <v>195</v>
      </c>
      <c r="D68" s="242">
        <v>6.18</v>
      </c>
      <c r="E68" s="262">
        <v>0</v>
      </c>
      <c r="F68" s="262">
        <v>0</v>
      </c>
      <c r="G68" s="262">
        <v>0</v>
      </c>
      <c r="H68" s="262">
        <v>0</v>
      </c>
      <c r="I68" s="262">
        <v>0</v>
      </c>
      <c r="J68" s="262">
        <v>0</v>
      </c>
      <c r="K68" s="637">
        <v>0</v>
      </c>
      <c r="L68" s="637">
        <v>0</v>
      </c>
      <c r="M68" s="637">
        <v>0</v>
      </c>
      <c r="N68" s="262"/>
      <c r="O68" s="262"/>
    </row>
    <row r="69" spans="1:16" ht="30" x14ac:dyDescent="0.2">
      <c r="A69" s="267">
        <v>57</v>
      </c>
      <c r="B69" s="265" t="s">
        <v>241</v>
      </c>
      <c r="C69" s="240" t="s">
        <v>196</v>
      </c>
      <c r="D69" s="242">
        <v>5.0049999999999999</v>
      </c>
      <c r="E69" s="262">
        <v>0</v>
      </c>
      <c r="F69" s="262">
        <v>0</v>
      </c>
      <c r="G69" s="262">
        <v>0</v>
      </c>
      <c r="H69" s="262">
        <v>0</v>
      </c>
      <c r="I69" s="262">
        <v>0</v>
      </c>
      <c r="J69" s="262">
        <v>0</v>
      </c>
      <c r="K69" s="637">
        <v>0</v>
      </c>
      <c r="L69" s="637">
        <v>0</v>
      </c>
      <c r="M69" s="637">
        <v>0</v>
      </c>
      <c r="N69" s="262"/>
      <c r="O69" s="262"/>
    </row>
    <row r="70" spans="1:16" ht="15.75" x14ac:dyDescent="0.2">
      <c r="A70" s="267">
        <v>58</v>
      </c>
      <c r="B70" s="265" t="s">
        <v>95</v>
      </c>
      <c r="C70" s="240" t="s">
        <v>197</v>
      </c>
      <c r="D70" s="242">
        <v>7.98</v>
      </c>
      <c r="E70" s="262">
        <v>0</v>
      </c>
      <c r="F70" s="262">
        <v>0</v>
      </c>
      <c r="G70" s="262">
        <v>0</v>
      </c>
      <c r="H70" s="262">
        <v>4</v>
      </c>
      <c r="I70" s="243">
        <v>0.50125313283208017</v>
      </c>
      <c r="J70" s="262">
        <v>4</v>
      </c>
      <c r="K70" s="243">
        <v>0.50125313283208017</v>
      </c>
      <c r="L70" s="637">
        <v>4</v>
      </c>
      <c r="M70" s="243">
        <v>0.50125313283208017</v>
      </c>
      <c r="N70" s="262" t="s">
        <v>660</v>
      </c>
      <c r="O70" s="262">
        <v>2020</v>
      </c>
    </row>
    <row r="71" spans="1:16" ht="15.75" x14ac:dyDescent="0.2">
      <c r="A71" s="267">
        <v>59</v>
      </c>
      <c r="B71" s="265" t="s">
        <v>247</v>
      </c>
      <c r="C71" s="240" t="s">
        <v>198</v>
      </c>
      <c r="D71" s="242">
        <v>18.568000000000001</v>
      </c>
      <c r="E71" s="262">
        <v>0</v>
      </c>
      <c r="F71" s="262">
        <v>0</v>
      </c>
      <c r="G71" s="262">
        <v>0</v>
      </c>
      <c r="H71" s="262">
        <v>8.5679999999999996</v>
      </c>
      <c r="I71" s="243">
        <v>0.46143903489875049</v>
      </c>
      <c r="J71" s="262">
        <v>8.5679999999999996</v>
      </c>
      <c r="K71" s="243">
        <v>0.46143903489875049</v>
      </c>
      <c r="L71" s="637">
        <v>8.5679999999999996</v>
      </c>
      <c r="M71" s="243">
        <v>0.46143903489875049</v>
      </c>
      <c r="N71" s="262" t="s">
        <v>660</v>
      </c>
      <c r="O71" s="262">
        <v>2022</v>
      </c>
    </row>
    <row r="72" spans="1:16" ht="15.75" x14ac:dyDescent="0.2">
      <c r="A72" s="267">
        <v>60</v>
      </c>
      <c r="B72" s="265" t="s">
        <v>218</v>
      </c>
      <c r="C72" s="240" t="s">
        <v>199</v>
      </c>
      <c r="D72" s="242">
        <v>14.839</v>
      </c>
      <c r="E72" s="262">
        <v>0</v>
      </c>
      <c r="F72" s="262">
        <v>0</v>
      </c>
      <c r="G72" s="262">
        <v>0</v>
      </c>
      <c r="H72" s="262">
        <v>2.9990000000000001</v>
      </c>
      <c r="I72" s="243">
        <v>0.20210256755846082</v>
      </c>
      <c r="J72" s="262">
        <v>2.9990000000000001</v>
      </c>
      <c r="K72" s="243">
        <v>0.20210256755846082</v>
      </c>
      <c r="L72" s="637">
        <v>2.9990000000000001</v>
      </c>
      <c r="M72" s="243">
        <v>0.20210256755846082</v>
      </c>
      <c r="N72" s="262" t="s">
        <v>660</v>
      </c>
      <c r="O72" s="262">
        <v>2025</v>
      </c>
    </row>
    <row r="73" spans="1:16" ht="15.75" x14ac:dyDescent="0.2">
      <c r="A73" s="267">
        <v>61</v>
      </c>
      <c r="B73" s="265" t="s">
        <v>212</v>
      </c>
      <c r="C73" s="240" t="s">
        <v>200</v>
      </c>
      <c r="D73" s="242">
        <v>15.707000000000001</v>
      </c>
      <c r="E73" s="262">
        <v>0</v>
      </c>
      <c r="F73" s="262">
        <v>0</v>
      </c>
      <c r="G73" s="262">
        <v>0</v>
      </c>
      <c r="H73" s="262">
        <v>0</v>
      </c>
      <c r="I73" s="262">
        <v>0</v>
      </c>
      <c r="J73" s="262">
        <v>0</v>
      </c>
      <c r="K73" s="637">
        <v>0</v>
      </c>
      <c r="L73" s="637">
        <v>0</v>
      </c>
      <c r="M73" s="637">
        <v>0</v>
      </c>
      <c r="N73" s="262"/>
      <c r="O73" s="262"/>
    </row>
    <row r="74" spans="1:16" ht="15.75" x14ac:dyDescent="0.2">
      <c r="A74" s="267">
        <v>62</v>
      </c>
      <c r="B74" s="265" t="s">
        <v>214</v>
      </c>
      <c r="C74" s="240" t="s">
        <v>201</v>
      </c>
      <c r="D74" s="242">
        <v>48.819000000000003</v>
      </c>
      <c r="E74" s="262">
        <v>0</v>
      </c>
      <c r="F74" s="262">
        <v>0</v>
      </c>
      <c r="G74" s="262">
        <v>0</v>
      </c>
      <c r="H74" s="262">
        <v>1.34</v>
      </c>
      <c r="I74" s="243">
        <v>2.7448329543825149E-2</v>
      </c>
      <c r="J74" s="262">
        <v>1.34</v>
      </c>
      <c r="K74" s="243">
        <v>2.7448329543825149E-2</v>
      </c>
      <c r="L74" s="637">
        <v>1.34</v>
      </c>
      <c r="M74" s="243">
        <v>2.7448329543825149E-2</v>
      </c>
      <c r="N74" s="262" t="s">
        <v>660</v>
      </c>
      <c r="O74" s="262">
        <v>2025</v>
      </c>
    </row>
    <row r="75" spans="1:16" ht="45" x14ac:dyDescent="0.2">
      <c r="A75" s="267">
        <v>63</v>
      </c>
      <c r="B75" s="267">
        <v>3546610</v>
      </c>
      <c r="C75" s="240" t="s">
        <v>202</v>
      </c>
      <c r="D75" s="242">
        <v>9.5</v>
      </c>
      <c r="E75" s="262">
        <v>0</v>
      </c>
      <c r="F75" s="262">
        <v>0</v>
      </c>
      <c r="G75" s="262">
        <v>0</v>
      </c>
      <c r="H75" s="262">
        <v>0</v>
      </c>
      <c r="I75" s="262">
        <v>0</v>
      </c>
      <c r="J75" s="262">
        <v>0</v>
      </c>
      <c r="K75" s="637">
        <v>0</v>
      </c>
      <c r="L75" s="637">
        <v>0</v>
      </c>
      <c r="M75" s="637">
        <v>0</v>
      </c>
      <c r="N75" s="262"/>
      <c r="O75" s="262"/>
    </row>
    <row r="76" spans="1:16" ht="15" x14ac:dyDescent="0.2">
      <c r="A76" s="267">
        <v>64</v>
      </c>
      <c r="B76" s="267">
        <v>3546616</v>
      </c>
      <c r="C76" s="240" t="s">
        <v>203</v>
      </c>
      <c r="D76" s="242">
        <v>2.754</v>
      </c>
      <c r="E76" s="262">
        <v>0</v>
      </c>
      <c r="F76" s="262">
        <v>0</v>
      </c>
      <c r="G76" s="262">
        <v>0</v>
      </c>
      <c r="H76" s="262">
        <v>2.754</v>
      </c>
      <c r="I76" s="243">
        <v>1</v>
      </c>
      <c r="J76" s="262">
        <v>2.754</v>
      </c>
      <c r="K76" s="243">
        <v>1</v>
      </c>
      <c r="L76" s="262">
        <v>2.754</v>
      </c>
      <c r="M76" s="243">
        <v>1</v>
      </c>
      <c r="N76" s="262"/>
      <c r="O76" s="262"/>
    </row>
    <row r="77" spans="1:16" ht="15" x14ac:dyDescent="0.2">
      <c r="A77" s="1653" t="s">
        <v>128</v>
      </c>
      <c r="B77" s="1653"/>
      <c r="C77" s="1653"/>
      <c r="D77" s="279">
        <v>1415.866</v>
      </c>
      <c r="E77" s="277"/>
      <c r="F77" s="277"/>
      <c r="G77" s="277"/>
      <c r="H77" s="277">
        <v>589.21399999999994</v>
      </c>
      <c r="I77" s="280">
        <v>0.41615096343863045</v>
      </c>
      <c r="J77" s="277">
        <v>611.654</v>
      </c>
      <c r="K77" s="280">
        <v>0.43199992089646899</v>
      </c>
      <c r="L77" s="277">
        <f>SUM(L13:L76)</f>
        <v>707.90000000000009</v>
      </c>
      <c r="M77" s="280">
        <f>L77/D77</f>
        <v>0.49997669270962092</v>
      </c>
      <c r="N77" s="277"/>
      <c r="O77" s="262"/>
      <c r="P77" s="277"/>
    </row>
    <row r="78" spans="1:16" ht="14.25" x14ac:dyDescent="0.2">
      <c r="A78" s="1616" t="s">
        <v>96</v>
      </c>
      <c r="B78" s="1616"/>
      <c r="C78" s="161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81"/>
    </row>
  </sheetData>
  <mergeCells count="17">
    <mergeCell ref="A78:C78"/>
    <mergeCell ref="E4:G5"/>
    <mergeCell ref="H4:I5"/>
    <mergeCell ref="A8:O8"/>
    <mergeCell ref="A11:C11"/>
    <mergeCell ref="A12:O12"/>
    <mergeCell ref="A77:C77"/>
    <mergeCell ref="A1:O1"/>
    <mergeCell ref="A2:A6"/>
    <mergeCell ref="B2:B6"/>
    <mergeCell ref="C2:C6"/>
    <mergeCell ref="D2:D6"/>
    <mergeCell ref="E2:M2"/>
    <mergeCell ref="N2:O5"/>
    <mergeCell ref="E3:I3"/>
    <mergeCell ref="J3:K5"/>
    <mergeCell ref="L3:M5"/>
  </mergeCells>
  <pageMargins left="0.7" right="0.7" top="0.75" bottom="0.75" header="0.3" footer="0.3"/>
  <pageSetup paperSize="8" scale="67" fitToHeight="0" orientation="landscape" horizontalDpi="300" verticalDpi="300" r:id="rId1"/>
  <rowBreaks count="2" manualBreakCount="2">
    <brk id="37" max="14" man="1"/>
    <brk id="7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97"/>
  <sheetViews>
    <sheetView view="pageBreakPreview" zoomScale="106" zoomScaleNormal="100" zoomScaleSheetLayoutView="106" workbookViewId="0">
      <selection activeCell="A12" sqref="A12:P12"/>
    </sheetView>
  </sheetViews>
  <sheetFormatPr defaultRowHeight="14.25" x14ac:dyDescent="0.2"/>
  <cols>
    <col min="1" max="1" width="5.28515625" style="147" customWidth="1"/>
    <col min="2" max="2" width="9.5703125" style="147" customWidth="1"/>
    <col min="3" max="3" width="32.42578125" style="147" customWidth="1"/>
    <col min="4" max="4" width="11.5703125" style="147" customWidth="1"/>
    <col min="5" max="5" width="14" style="147" customWidth="1"/>
    <col min="6" max="7" width="8.140625" style="147" customWidth="1"/>
    <col min="8" max="8" width="13" style="147" customWidth="1"/>
    <col min="9" max="9" width="10.85546875" style="147" customWidth="1"/>
    <col min="10" max="10" width="11.42578125" style="147" customWidth="1"/>
    <col min="11" max="11" width="11" style="147" customWidth="1"/>
    <col min="12" max="14" width="9.140625" style="147"/>
    <col min="15" max="15" width="10.28515625" style="147" customWidth="1"/>
    <col min="16" max="16384" width="9.140625" style="147"/>
  </cols>
  <sheetData>
    <row r="1" spans="1:16" ht="44.25" customHeight="1" x14ac:dyDescent="0.2">
      <c r="A1" s="1655" t="s">
        <v>129</v>
      </c>
      <c r="B1" s="1627"/>
      <c r="C1" s="1627"/>
      <c r="D1" s="1627"/>
      <c r="E1" s="1627"/>
      <c r="F1" s="1627"/>
      <c r="G1" s="1627"/>
      <c r="H1" s="1627"/>
      <c r="I1" s="1627"/>
      <c r="J1" s="1627"/>
      <c r="K1" s="1627"/>
      <c r="L1" s="1627"/>
      <c r="M1" s="1627"/>
      <c r="N1" s="1627"/>
      <c r="O1" s="1627"/>
      <c r="P1" s="1627"/>
    </row>
    <row r="2" spans="1:16" ht="15" customHeight="1" x14ac:dyDescent="0.2">
      <c r="A2" s="1656" t="s">
        <v>0</v>
      </c>
      <c r="B2" s="1643" t="s">
        <v>62</v>
      </c>
      <c r="C2" s="1643" t="s">
        <v>63</v>
      </c>
      <c r="D2" s="1643" t="s">
        <v>117</v>
      </c>
      <c r="E2" s="1643"/>
      <c r="F2" s="1657" t="s">
        <v>118</v>
      </c>
      <c r="G2" s="1657"/>
      <c r="H2" s="1657"/>
      <c r="I2" s="1657"/>
      <c r="J2" s="1657"/>
      <c r="K2" s="1657"/>
      <c r="L2" s="1657"/>
      <c r="M2" s="1657"/>
      <c r="N2" s="1657"/>
      <c r="O2" s="1643" t="s">
        <v>614</v>
      </c>
      <c r="P2" s="1643"/>
    </row>
    <row r="3" spans="1:16" ht="15" customHeight="1" x14ac:dyDescent="0.2">
      <c r="A3" s="1656"/>
      <c r="B3" s="1643"/>
      <c r="C3" s="1643"/>
      <c r="D3" s="1643"/>
      <c r="E3" s="1643"/>
      <c r="F3" s="1657" t="s">
        <v>119</v>
      </c>
      <c r="G3" s="1657"/>
      <c r="H3" s="1657"/>
      <c r="I3" s="1657"/>
      <c r="J3" s="1657"/>
      <c r="K3" s="1657" t="s">
        <v>120</v>
      </c>
      <c r="L3" s="1657"/>
      <c r="M3" s="1657" t="s">
        <v>121</v>
      </c>
      <c r="N3" s="1657"/>
      <c r="O3" s="1643"/>
      <c r="P3" s="1643"/>
    </row>
    <row r="4" spans="1:16" ht="12.75" customHeight="1" x14ac:dyDescent="0.2">
      <c r="A4" s="1656"/>
      <c r="B4" s="1643"/>
      <c r="C4" s="1643"/>
      <c r="D4" s="1643"/>
      <c r="E4" s="1643"/>
      <c r="F4" s="1657" t="s">
        <v>122</v>
      </c>
      <c r="G4" s="1657"/>
      <c r="H4" s="1657"/>
      <c r="I4" s="1657" t="s">
        <v>123</v>
      </c>
      <c r="J4" s="1657"/>
      <c r="K4" s="1657"/>
      <c r="L4" s="1657"/>
      <c r="M4" s="1657"/>
      <c r="N4" s="1657"/>
      <c r="O4" s="1643"/>
      <c r="P4" s="1643"/>
    </row>
    <row r="5" spans="1:16" ht="16.5" customHeight="1" x14ac:dyDescent="0.2">
      <c r="A5" s="1656"/>
      <c r="B5" s="1643"/>
      <c r="C5" s="1643"/>
      <c r="D5" s="1643"/>
      <c r="E5" s="1643"/>
      <c r="F5" s="1657"/>
      <c r="G5" s="1657"/>
      <c r="H5" s="1657"/>
      <c r="I5" s="1657"/>
      <c r="J5" s="1657"/>
      <c r="K5" s="1657"/>
      <c r="L5" s="1657"/>
      <c r="M5" s="1657"/>
      <c r="N5" s="1657"/>
      <c r="O5" s="1643"/>
      <c r="P5" s="1643"/>
    </row>
    <row r="6" spans="1:16" ht="30" x14ac:dyDescent="0.2">
      <c r="A6" s="1656"/>
      <c r="B6" s="1643"/>
      <c r="C6" s="1643"/>
      <c r="D6" s="143" t="s">
        <v>130</v>
      </c>
      <c r="E6" s="143" t="s">
        <v>66</v>
      </c>
      <c r="F6" s="145" t="s">
        <v>15</v>
      </c>
      <c r="G6" s="145" t="s">
        <v>124</v>
      </c>
      <c r="H6" s="145" t="s">
        <v>125</v>
      </c>
      <c r="I6" s="145" t="s">
        <v>15</v>
      </c>
      <c r="J6" s="145" t="s">
        <v>124</v>
      </c>
      <c r="K6" s="145" t="s">
        <v>15</v>
      </c>
      <c r="L6" s="145" t="s">
        <v>124</v>
      </c>
      <c r="M6" s="145" t="s">
        <v>15</v>
      </c>
      <c r="N6" s="145" t="s">
        <v>124</v>
      </c>
      <c r="O6" s="145" t="s">
        <v>126</v>
      </c>
      <c r="P6" s="143" t="s">
        <v>127</v>
      </c>
    </row>
    <row r="7" spans="1:16" ht="15" x14ac:dyDescent="0.2">
      <c r="A7" s="144">
        <v>1</v>
      </c>
      <c r="B7" s="144">
        <v>2</v>
      </c>
      <c r="C7" s="143">
        <v>3</v>
      </c>
      <c r="D7" s="143">
        <v>4</v>
      </c>
      <c r="E7" s="143">
        <v>5</v>
      </c>
      <c r="F7" s="143">
        <v>6</v>
      </c>
      <c r="G7" s="143">
        <v>7</v>
      </c>
      <c r="H7" s="143">
        <v>8</v>
      </c>
      <c r="I7" s="143">
        <v>9</v>
      </c>
      <c r="J7" s="143">
        <v>10</v>
      </c>
      <c r="K7" s="143">
        <v>11</v>
      </c>
      <c r="L7" s="143">
        <v>12</v>
      </c>
      <c r="M7" s="143">
        <v>13</v>
      </c>
      <c r="N7" s="143">
        <v>14</v>
      </c>
      <c r="O7" s="143">
        <v>15</v>
      </c>
      <c r="P7" s="143">
        <v>16</v>
      </c>
    </row>
    <row r="8" spans="1:16" hidden="1" x14ac:dyDescent="0.2">
      <c r="A8" s="1660" t="s">
        <v>78</v>
      </c>
      <c r="B8" s="1660"/>
      <c r="C8" s="1660"/>
      <c r="D8" s="1660"/>
      <c r="E8" s="1660"/>
      <c r="F8" s="1660"/>
      <c r="G8" s="1660"/>
      <c r="H8" s="1660"/>
      <c r="I8" s="1660"/>
      <c r="J8" s="1660"/>
      <c r="K8" s="1660"/>
      <c r="L8" s="1660"/>
      <c r="M8" s="1660"/>
      <c r="N8" s="1660"/>
      <c r="O8" s="1660"/>
      <c r="P8" s="1660"/>
    </row>
    <row r="9" spans="1:16" ht="15" hidden="1" x14ac:dyDescent="0.2">
      <c r="A9" s="8">
        <v>1</v>
      </c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hidden="1" x14ac:dyDescent="0.2">
      <c r="A10" s="8">
        <v>2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hidden="1" thickBot="1" x14ac:dyDescent="0.25">
      <c r="A11" s="1658" t="s">
        <v>128</v>
      </c>
      <c r="B11" s="1658"/>
      <c r="C11" s="1658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/>
    </row>
    <row r="12" spans="1:16" ht="20.25" x14ac:dyDescent="0.2">
      <c r="A12" s="1659" t="s">
        <v>470</v>
      </c>
      <c r="B12" s="1659"/>
      <c r="C12" s="1659"/>
      <c r="D12" s="1659"/>
      <c r="E12" s="1659"/>
      <c r="F12" s="1659"/>
      <c r="G12" s="1659"/>
      <c r="H12" s="1659"/>
      <c r="I12" s="1659"/>
      <c r="J12" s="1659"/>
      <c r="K12" s="1659"/>
      <c r="L12" s="1659"/>
      <c r="M12" s="1659"/>
      <c r="N12" s="1659"/>
      <c r="O12" s="1659"/>
      <c r="P12" s="1659"/>
    </row>
    <row r="13" spans="1:16" ht="15.75" x14ac:dyDescent="0.25">
      <c r="A13" s="511">
        <v>1</v>
      </c>
      <c r="B13" s="523" t="s">
        <v>341</v>
      </c>
      <c r="C13" s="499" t="s">
        <v>342</v>
      </c>
      <c r="D13" s="491">
        <v>1.4</v>
      </c>
      <c r="E13" s="491">
        <v>1.4</v>
      </c>
      <c r="F13" s="488">
        <v>0.374</v>
      </c>
      <c r="G13" s="514">
        <v>26.714285714285715</v>
      </c>
      <c r="H13" s="515">
        <v>43346</v>
      </c>
      <c r="I13" s="516">
        <v>0.42</v>
      </c>
      <c r="J13" s="514">
        <v>30.000000000000004</v>
      </c>
      <c r="K13" s="516">
        <v>0.42</v>
      </c>
      <c r="L13" s="514">
        <v>30.000000000000004</v>
      </c>
      <c r="M13" s="516">
        <v>1.4</v>
      </c>
      <c r="N13" s="514">
        <v>100</v>
      </c>
      <c r="O13" s="488" t="s">
        <v>460</v>
      </c>
      <c r="P13" s="488">
        <v>2022</v>
      </c>
    </row>
    <row r="14" spans="1:16" ht="15.75" x14ac:dyDescent="0.25">
      <c r="A14" s="511">
        <v>2</v>
      </c>
      <c r="B14" s="523" t="s">
        <v>348</v>
      </c>
      <c r="C14" s="499" t="s">
        <v>349</v>
      </c>
      <c r="D14" s="492">
        <v>1.353</v>
      </c>
      <c r="E14" s="492">
        <v>1.353</v>
      </c>
      <c r="F14" s="488">
        <v>0.315</v>
      </c>
      <c r="G14" s="514">
        <v>23.281596452328159</v>
      </c>
      <c r="H14" s="515">
        <v>43347</v>
      </c>
      <c r="I14" s="516">
        <v>0.33700000000000002</v>
      </c>
      <c r="J14" s="514">
        <v>24.907612712490764</v>
      </c>
      <c r="K14" s="516">
        <v>1.353</v>
      </c>
      <c r="L14" s="514">
        <v>100.00000000000001</v>
      </c>
      <c r="M14" s="516">
        <v>1.353</v>
      </c>
      <c r="N14" s="514">
        <v>100.00000000000001</v>
      </c>
      <c r="O14" s="488" t="s">
        <v>461</v>
      </c>
      <c r="P14" s="488">
        <v>2019</v>
      </c>
    </row>
    <row r="15" spans="1:16" ht="15.75" x14ac:dyDescent="0.25">
      <c r="A15" s="511">
        <v>3</v>
      </c>
      <c r="B15" s="523" t="s">
        <v>584</v>
      </c>
      <c r="C15" s="493" t="s">
        <v>585</v>
      </c>
      <c r="D15" s="492">
        <v>2</v>
      </c>
      <c r="E15" s="492">
        <v>2</v>
      </c>
      <c r="F15" s="488">
        <v>1.7250000000000001</v>
      </c>
      <c r="G15" s="514">
        <v>86.25</v>
      </c>
      <c r="H15" s="515">
        <v>43353</v>
      </c>
      <c r="I15" s="516">
        <v>1.86</v>
      </c>
      <c r="J15" s="514">
        <v>93</v>
      </c>
      <c r="K15" s="516">
        <v>1.86</v>
      </c>
      <c r="L15" s="514">
        <v>93</v>
      </c>
      <c r="M15" s="516">
        <v>1.74</v>
      </c>
      <c r="N15" s="514">
        <v>87</v>
      </c>
      <c r="O15" s="488" t="s">
        <v>461</v>
      </c>
      <c r="P15" s="488">
        <v>2024</v>
      </c>
    </row>
    <row r="16" spans="1:16" ht="15.75" x14ac:dyDescent="0.25">
      <c r="A16" s="511">
        <v>4</v>
      </c>
      <c r="B16" s="523" t="s">
        <v>586</v>
      </c>
      <c r="C16" s="499" t="s">
        <v>587</v>
      </c>
      <c r="D16" s="492">
        <v>0.49199999999999999</v>
      </c>
      <c r="E16" s="492">
        <v>0.49199999999999999</v>
      </c>
      <c r="F16" s="488">
        <v>0.49199999999999999</v>
      </c>
      <c r="G16" s="514">
        <v>100.00000000000001</v>
      </c>
      <c r="H16" s="515">
        <v>43346</v>
      </c>
      <c r="I16" s="516">
        <v>0.49199999999999999</v>
      </c>
      <c r="J16" s="514">
        <v>100.00000000000001</v>
      </c>
      <c r="K16" s="516">
        <v>0.49199999999999999</v>
      </c>
      <c r="L16" s="514">
        <v>100.00000000000001</v>
      </c>
      <c r="M16" s="516">
        <v>0.42299999999999999</v>
      </c>
      <c r="N16" s="514">
        <v>85.975609756097555</v>
      </c>
      <c r="O16" s="488" t="s">
        <v>461</v>
      </c>
      <c r="P16" s="488">
        <v>2024</v>
      </c>
    </row>
    <row r="17" spans="1:16" ht="15.75" x14ac:dyDescent="0.25">
      <c r="A17" s="511">
        <v>5</v>
      </c>
      <c r="B17" s="523" t="s">
        <v>462</v>
      </c>
      <c r="C17" s="493" t="s">
        <v>588</v>
      </c>
      <c r="D17" s="492">
        <v>0.4</v>
      </c>
      <c r="E17" s="492">
        <v>0.4</v>
      </c>
      <c r="F17" s="488">
        <v>0.4</v>
      </c>
      <c r="G17" s="514">
        <v>100</v>
      </c>
      <c r="H17" s="515">
        <v>43346</v>
      </c>
      <c r="I17" s="516">
        <v>0.4</v>
      </c>
      <c r="J17" s="514">
        <v>100</v>
      </c>
      <c r="K17" s="516">
        <v>0.4</v>
      </c>
      <c r="L17" s="514">
        <v>100</v>
      </c>
      <c r="M17" s="516">
        <v>0.34799999999999998</v>
      </c>
      <c r="N17" s="514">
        <v>86.999999999999986</v>
      </c>
      <c r="O17" s="488" t="s">
        <v>461</v>
      </c>
      <c r="P17" s="488">
        <v>2024</v>
      </c>
    </row>
    <row r="18" spans="1:16" ht="15.75" x14ac:dyDescent="0.25">
      <c r="A18" s="511">
        <v>6</v>
      </c>
      <c r="B18" s="523" t="s">
        <v>354</v>
      </c>
      <c r="C18" s="493" t="s">
        <v>355</v>
      </c>
      <c r="D18" s="512">
        <v>0.7</v>
      </c>
      <c r="E18" s="512">
        <v>0.7</v>
      </c>
      <c r="F18" s="488">
        <v>0.1</v>
      </c>
      <c r="G18" s="514">
        <v>14.285714285714286</v>
      </c>
      <c r="H18" s="515">
        <v>43357</v>
      </c>
      <c r="I18" s="516">
        <v>0.14000000000000001</v>
      </c>
      <c r="J18" s="514">
        <v>20.000000000000004</v>
      </c>
      <c r="K18" s="516">
        <v>0.14000000000000001</v>
      </c>
      <c r="L18" s="514">
        <v>20.000000000000004</v>
      </c>
      <c r="M18" s="516">
        <v>0.14000000000000001</v>
      </c>
      <c r="N18" s="514">
        <v>20.000000000000004</v>
      </c>
      <c r="O18" s="488" t="s">
        <v>461</v>
      </c>
      <c r="P18" s="488">
        <v>2020</v>
      </c>
    </row>
    <row r="19" spans="1:16" ht="15.75" x14ac:dyDescent="0.25">
      <c r="A19" s="511">
        <v>7</v>
      </c>
      <c r="B19" s="523">
        <v>2247454</v>
      </c>
      <c r="C19" s="493" t="s">
        <v>416</v>
      </c>
      <c r="D19" s="512">
        <v>1.83</v>
      </c>
      <c r="E19" s="512">
        <v>1.83</v>
      </c>
      <c r="F19" s="488">
        <v>0.78600000000000003</v>
      </c>
      <c r="G19" s="514">
        <v>42.950819672131153</v>
      </c>
      <c r="H19" s="515">
        <v>43319</v>
      </c>
      <c r="I19" s="500">
        <v>0.91500000000000004</v>
      </c>
      <c r="J19" s="514">
        <v>50</v>
      </c>
      <c r="K19" s="500">
        <v>0.91500000000000004</v>
      </c>
      <c r="L19" s="514">
        <v>50</v>
      </c>
      <c r="M19" s="500">
        <v>0.91500000000000004</v>
      </c>
      <c r="N19" s="514">
        <v>50</v>
      </c>
      <c r="O19" s="488" t="s">
        <v>461</v>
      </c>
      <c r="P19" s="488">
        <v>2024</v>
      </c>
    </row>
    <row r="20" spans="1:16" s="161" customFormat="1" ht="15.75" x14ac:dyDescent="0.25">
      <c r="A20" s="511">
        <v>8</v>
      </c>
      <c r="B20" s="523" t="s">
        <v>391</v>
      </c>
      <c r="C20" s="504" t="s">
        <v>392</v>
      </c>
      <c r="D20" s="494">
        <v>6.6</v>
      </c>
      <c r="E20" s="494">
        <v>6.6</v>
      </c>
      <c r="F20" s="488">
        <v>2.4249999999999998</v>
      </c>
      <c r="G20" s="514">
        <v>37.934782608695656</v>
      </c>
      <c r="H20" s="515">
        <v>43327</v>
      </c>
      <c r="I20" s="516">
        <v>1.9319999999999999</v>
      </c>
      <c r="J20" s="514">
        <v>42</v>
      </c>
      <c r="K20" s="516">
        <v>1.9319999999999999</v>
      </c>
      <c r="L20" s="514">
        <v>42</v>
      </c>
      <c r="M20" s="516">
        <v>4.5999999999999996</v>
      </c>
      <c r="N20" s="514">
        <v>100</v>
      </c>
      <c r="O20" s="488" t="s">
        <v>460</v>
      </c>
      <c r="P20" s="488">
        <v>2022</v>
      </c>
    </row>
    <row r="21" spans="1:16" s="161" customFormat="1" ht="15.75" x14ac:dyDescent="0.25">
      <c r="A21" s="511">
        <v>9</v>
      </c>
      <c r="B21" s="523" t="s">
        <v>439</v>
      </c>
      <c r="C21" s="504" t="s">
        <v>440</v>
      </c>
      <c r="D21" s="494">
        <v>1.6</v>
      </c>
      <c r="E21" s="494">
        <v>1.6</v>
      </c>
      <c r="F21" s="488">
        <v>1.1499999999999999</v>
      </c>
      <c r="G21" s="514">
        <v>71.874999999999986</v>
      </c>
      <c r="H21" s="515">
        <v>43292</v>
      </c>
      <c r="I21" s="516">
        <v>1.28</v>
      </c>
      <c r="J21" s="514">
        <v>80</v>
      </c>
      <c r="K21" s="516">
        <v>1.28</v>
      </c>
      <c r="L21" s="514">
        <v>80</v>
      </c>
      <c r="M21" s="516">
        <v>1.6</v>
      </c>
      <c r="N21" s="514">
        <v>100</v>
      </c>
      <c r="O21" s="488" t="s">
        <v>460</v>
      </c>
      <c r="P21" s="488">
        <v>2019</v>
      </c>
    </row>
    <row r="22" spans="1:16" s="161" customFormat="1" ht="15.75" x14ac:dyDescent="0.25">
      <c r="A22" s="511">
        <v>10</v>
      </c>
      <c r="B22" s="523" t="s">
        <v>351</v>
      </c>
      <c r="C22" s="504" t="s">
        <v>352</v>
      </c>
      <c r="D22" s="494">
        <v>0.94199999999999995</v>
      </c>
      <c r="E22" s="494">
        <v>0.94199999999999995</v>
      </c>
      <c r="F22" s="488">
        <v>0.23799999999999999</v>
      </c>
      <c r="G22" s="514">
        <v>25.265392781316347</v>
      </c>
      <c r="H22" s="515">
        <v>43347</v>
      </c>
      <c r="I22" s="516">
        <v>0.30099999999999999</v>
      </c>
      <c r="J22" s="514">
        <v>31.953290870488321</v>
      </c>
      <c r="K22" s="516">
        <v>0.94199999999999995</v>
      </c>
      <c r="L22" s="514">
        <v>100</v>
      </c>
      <c r="M22" s="516">
        <v>0.75</v>
      </c>
      <c r="N22" s="514">
        <v>79.617834394904463</v>
      </c>
      <c r="O22" s="488" t="s">
        <v>460</v>
      </c>
      <c r="P22" s="488">
        <v>2019</v>
      </c>
    </row>
    <row r="23" spans="1:16" s="161" customFormat="1" ht="15.75" x14ac:dyDescent="0.25">
      <c r="A23" s="511">
        <v>11</v>
      </c>
      <c r="B23" s="523">
        <v>2248329</v>
      </c>
      <c r="C23" s="504" t="s">
        <v>364</v>
      </c>
      <c r="D23" s="494">
        <v>0.871</v>
      </c>
      <c r="E23" s="494">
        <v>0.871</v>
      </c>
      <c r="F23" s="488">
        <v>0.2</v>
      </c>
      <c r="G23" s="514">
        <v>22.962112514351322</v>
      </c>
      <c r="H23" s="515">
        <v>43294</v>
      </c>
      <c r="I23" s="516">
        <v>0.23499999999999999</v>
      </c>
      <c r="J23" s="514">
        <v>26.980482204362801</v>
      </c>
      <c r="K23" s="516">
        <v>0.23499999999999999</v>
      </c>
      <c r="L23" s="514">
        <v>26.980482204362801</v>
      </c>
      <c r="M23" s="516">
        <v>0.871</v>
      </c>
      <c r="N23" s="514">
        <v>100</v>
      </c>
      <c r="O23" s="488" t="s">
        <v>461</v>
      </c>
      <c r="P23" s="488">
        <v>2020</v>
      </c>
    </row>
    <row r="24" spans="1:16" s="161" customFormat="1" ht="15.75" x14ac:dyDescent="0.25">
      <c r="A24" s="511">
        <v>12</v>
      </c>
      <c r="B24" s="523" t="s">
        <v>372</v>
      </c>
      <c r="C24" s="504" t="s">
        <v>373</v>
      </c>
      <c r="D24" s="494">
        <v>4.18</v>
      </c>
      <c r="E24" s="494">
        <v>4.18</v>
      </c>
      <c r="F24" s="488">
        <v>2.3780000000000001</v>
      </c>
      <c r="G24" s="514">
        <v>56.889952153110052</v>
      </c>
      <c r="H24" s="515">
        <v>43305</v>
      </c>
      <c r="I24" s="516">
        <v>2.5920000000000001</v>
      </c>
      <c r="J24" s="514">
        <v>62.009569377990431</v>
      </c>
      <c r="K24" s="516">
        <v>2.5920000000000001</v>
      </c>
      <c r="L24" s="514">
        <v>62.009569377990431</v>
      </c>
      <c r="M24" s="516">
        <v>4.18</v>
      </c>
      <c r="N24" s="514">
        <v>100</v>
      </c>
      <c r="O24" s="488" t="s">
        <v>461</v>
      </c>
      <c r="P24" s="488">
        <v>2020</v>
      </c>
    </row>
    <row r="25" spans="1:16" s="161" customFormat="1" ht="15.75" x14ac:dyDescent="0.25">
      <c r="A25" s="511">
        <v>13</v>
      </c>
      <c r="B25" s="523" t="s">
        <v>421</v>
      </c>
      <c r="C25" s="493" t="s">
        <v>357</v>
      </c>
      <c r="D25" s="494">
        <v>0.9</v>
      </c>
      <c r="E25" s="494">
        <v>0.9</v>
      </c>
      <c r="F25" s="488">
        <v>0.11700000000000001</v>
      </c>
      <c r="G25" s="514">
        <v>13</v>
      </c>
      <c r="H25" s="515">
        <v>43357</v>
      </c>
      <c r="I25" s="516">
        <v>0.16900000000000001</v>
      </c>
      <c r="J25" s="514">
        <v>18.777777777777779</v>
      </c>
      <c r="K25" s="516">
        <v>0.16900000000000001</v>
      </c>
      <c r="L25" s="514">
        <v>18.777777777777779</v>
      </c>
      <c r="M25" s="516">
        <v>0.9</v>
      </c>
      <c r="N25" s="514">
        <v>100</v>
      </c>
      <c r="O25" s="488" t="s">
        <v>461</v>
      </c>
      <c r="P25" s="488">
        <v>2020</v>
      </c>
    </row>
    <row r="26" spans="1:16" s="161" customFormat="1" ht="15.75" x14ac:dyDescent="0.25">
      <c r="A26" s="511">
        <v>14</v>
      </c>
      <c r="B26" s="523" t="s">
        <v>463</v>
      </c>
      <c r="C26" s="493" t="s">
        <v>400</v>
      </c>
      <c r="D26" s="494">
        <v>1.2729999999999999</v>
      </c>
      <c r="E26" s="494">
        <v>1.2729999999999999</v>
      </c>
      <c r="F26" s="488">
        <v>0.68500000000000005</v>
      </c>
      <c r="G26" s="514">
        <v>53.809897879025925</v>
      </c>
      <c r="H26" s="515">
        <v>43255</v>
      </c>
      <c r="I26" s="516">
        <v>0.80200000000000005</v>
      </c>
      <c r="J26" s="514">
        <v>63.000785545954443</v>
      </c>
      <c r="K26" s="516">
        <v>0.80200000000000005</v>
      </c>
      <c r="L26" s="514">
        <v>63.000785545954443</v>
      </c>
      <c r="M26" s="516">
        <v>1.2729999999999999</v>
      </c>
      <c r="N26" s="514">
        <v>100</v>
      </c>
      <c r="O26" s="488" t="s">
        <v>461</v>
      </c>
      <c r="P26" s="488">
        <v>2021</v>
      </c>
    </row>
    <row r="27" spans="1:16" s="161" customFormat="1" ht="15.75" x14ac:dyDescent="0.25">
      <c r="A27" s="511">
        <v>15</v>
      </c>
      <c r="B27" s="524" t="s">
        <v>589</v>
      </c>
      <c r="C27" s="493" t="s">
        <v>590</v>
      </c>
      <c r="D27" s="494">
        <v>1.4350000000000001</v>
      </c>
      <c r="E27" s="494">
        <v>1.4350000000000001</v>
      </c>
      <c r="F27" s="488">
        <v>1.069</v>
      </c>
      <c r="G27" s="514">
        <v>74.494773519163758</v>
      </c>
      <c r="H27" s="515">
        <v>43319</v>
      </c>
      <c r="I27" s="516">
        <v>1.2350000000000001</v>
      </c>
      <c r="J27" s="514">
        <v>86.062717770034851</v>
      </c>
      <c r="K27" s="516">
        <v>1.2350000000000001</v>
      </c>
      <c r="L27" s="514">
        <v>86.062717770034851</v>
      </c>
      <c r="M27" s="516">
        <v>1.05</v>
      </c>
      <c r="N27" s="514">
        <v>73.170731707317074</v>
      </c>
      <c r="O27" s="488" t="s">
        <v>591</v>
      </c>
      <c r="P27" s="488">
        <v>2024</v>
      </c>
    </row>
    <row r="28" spans="1:16" s="161" customFormat="1" ht="15.75" x14ac:dyDescent="0.25">
      <c r="A28" s="511">
        <v>16</v>
      </c>
      <c r="B28" s="522">
        <v>2248575</v>
      </c>
      <c r="C28" s="493" t="s">
        <v>375</v>
      </c>
      <c r="D28" s="494">
        <v>1.266</v>
      </c>
      <c r="E28" s="494">
        <v>1.266</v>
      </c>
      <c r="F28" s="488">
        <v>0.46100000000000002</v>
      </c>
      <c r="G28" s="514">
        <v>36.413902053712484</v>
      </c>
      <c r="H28" s="515">
        <v>43305</v>
      </c>
      <c r="I28" s="516">
        <v>0.50600000000000001</v>
      </c>
      <c r="J28" s="514">
        <v>39.968404423380726</v>
      </c>
      <c r="K28" s="516">
        <v>0.50600000000000001</v>
      </c>
      <c r="L28" s="514">
        <v>39.968404423380726</v>
      </c>
      <c r="M28" s="516">
        <v>1.266</v>
      </c>
      <c r="N28" s="514">
        <v>100</v>
      </c>
      <c r="O28" s="488" t="s">
        <v>460</v>
      </c>
      <c r="P28" s="488">
        <v>2022</v>
      </c>
    </row>
    <row r="29" spans="1:16" s="161" customFormat="1" ht="15.75" x14ac:dyDescent="0.25">
      <c r="A29" s="511">
        <v>17</v>
      </c>
      <c r="B29" s="523" t="s">
        <v>362</v>
      </c>
      <c r="C29" s="493" t="s">
        <v>363</v>
      </c>
      <c r="D29" s="494">
        <v>1.2</v>
      </c>
      <c r="E29" s="494">
        <v>1.2</v>
      </c>
      <c r="F29" s="488">
        <v>0.35</v>
      </c>
      <c r="G29" s="514">
        <v>29.166666666666668</v>
      </c>
      <c r="H29" s="515">
        <v>43353</v>
      </c>
      <c r="I29" s="516">
        <v>0.38400000000000001</v>
      </c>
      <c r="J29" s="514">
        <v>32</v>
      </c>
      <c r="K29" s="516">
        <v>1.2</v>
      </c>
      <c r="L29" s="514">
        <v>100</v>
      </c>
      <c r="M29" s="516">
        <v>1.2</v>
      </c>
      <c r="N29" s="514">
        <v>100</v>
      </c>
      <c r="O29" s="488" t="s">
        <v>460</v>
      </c>
      <c r="P29" s="488">
        <v>2019</v>
      </c>
    </row>
    <row r="30" spans="1:16" s="161" customFormat="1" ht="15.75" x14ac:dyDescent="0.25">
      <c r="A30" s="511">
        <v>18</v>
      </c>
      <c r="B30" s="523" t="s">
        <v>377</v>
      </c>
      <c r="C30" s="493" t="s">
        <v>378</v>
      </c>
      <c r="D30" s="494">
        <v>0.97499999999999998</v>
      </c>
      <c r="E30" s="494">
        <v>0.97499999999999998</v>
      </c>
      <c r="F30" s="488">
        <v>0.2</v>
      </c>
      <c r="G30" s="514">
        <v>20.512820512820515</v>
      </c>
      <c r="H30" s="515">
        <v>43255</v>
      </c>
      <c r="I30" s="516">
        <v>0.23499999999999999</v>
      </c>
      <c r="J30" s="514">
        <v>24.102564102564102</v>
      </c>
      <c r="K30" s="516">
        <v>0.23499999999999999</v>
      </c>
      <c r="L30" s="514">
        <v>24.102564102564102</v>
      </c>
      <c r="M30" s="516">
        <v>0.94199999999999995</v>
      </c>
      <c r="N30" s="514">
        <v>96.615384615384599</v>
      </c>
      <c r="O30" s="488" t="s">
        <v>461</v>
      </c>
      <c r="P30" s="488">
        <v>2021</v>
      </c>
    </row>
    <row r="31" spans="1:16" s="161" customFormat="1" ht="15.75" x14ac:dyDescent="0.25">
      <c r="A31" s="511">
        <v>19</v>
      </c>
      <c r="B31" s="523" t="s">
        <v>435</v>
      </c>
      <c r="C31" s="493" t="s">
        <v>592</v>
      </c>
      <c r="D31" s="494">
        <v>0.4</v>
      </c>
      <c r="E31" s="494">
        <v>0.4</v>
      </c>
      <c r="F31" s="488">
        <v>0.17399999999999999</v>
      </c>
      <c r="G31" s="514">
        <v>43.499999999999993</v>
      </c>
      <c r="H31" s="515">
        <v>43257</v>
      </c>
      <c r="I31" s="516">
        <v>0.215</v>
      </c>
      <c r="J31" s="514">
        <v>53.75</v>
      </c>
      <c r="K31" s="516">
        <v>0.4</v>
      </c>
      <c r="L31" s="514">
        <v>100</v>
      </c>
      <c r="M31" s="516">
        <v>0.4</v>
      </c>
      <c r="N31" s="514">
        <v>100</v>
      </c>
      <c r="O31" s="488" t="s">
        <v>460</v>
      </c>
      <c r="P31" s="488">
        <v>2019</v>
      </c>
    </row>
    <row r="32" spans="1:16" s="161" customFormat="1" ht="15.75" x14ac:dyDescent="0.25">
      <c r="A32" s="511">
        <v>20</v>
      </c>
      <c r="B32" s="524" t="s">
        <v>380</v>
      </c>
      <c r="C32" s="504" t="s">
        <v>381</v>
      </c>
      <c r="D32" s="494">
        <v>0.84299999999999997</v>
      </c>
      <c r="E32" s="494">
        <v>0.84299999999999997</v>
      </c>
      <c r="F32" s="488">
        <v>0.12</v>
      </c>
      <c r="G32" s="514">
        <v>14.234875444839858</v>
      </c>
      <c r="H32" s="515">
        <v>43294</v>
      </c>
      <c r="I32" s="516">
        <v>0.16800000000000001</v>
      </c>
      <c r="J32" s="514">
        <v>19.9288256227758</v>
      </c>
      <c r="K32" s="516">
        <v>0.16800000000000001</v>
      </c>
      <c r="L32" s="514">
        <v>19.9288256227758</v>
      </c>
      <c r="M32" s="516">
        <v>0.84299999999999997</v>
      </c>
      <c r="N32" s="514">
        <v>100</v>
      </c>
      <c r="O32" s="488" t="s">
        <v>460</v>
      </c>
      <c r="P32" s="488">
        <v>2022</v>
      </c>
    </row>
    <row r="33" spans="1:16" s="161" customFormat="1" ht="15.75" x14ac:dyDescent="0.25">
      <c r="A33" s="511">
        <v>21</v>
      </c>
      <c r="B33" s="524" t="s">
        <v>456</v>
      </c>
      <c r="C33" s="493" t="s">
        <v>358</v>
      </c>
      <c r="D33" s="494">
        <v>2.0550000000000002</v>
      </c>
      <c r="E33" s="494">
        <v>2.0550000000000002</v>
      </c>
      <c r="F33" s="488">
        <v>2.0550000000000002</v>
      </c>
      <c r="G33" s="514">
        <v>100</v>
      </c>
      <c r="H33" s="515">
        <v>43391</v>
      </c>
      <c r="I33" s="516">
        <v>2.0550000000000002</v>
      </c>
      <c r="J33" s="514">
        <v>100</v>
      </c>
      <c r="K33" s="516">
        <v>2.0550000000000002</v>
      </c>
      <c r="L33" s="514">
        <v>100</v>
      </c>
      <c r="M33" s="516">
        <v>2.0550000000000002</v>
      </c>
      <c r="N33" s="514">
        <v>100</v>
      </c>
      <c r="O33" s="488" t="s">
        <v>461</v>
      </c>
      <c r="P33" s="488">
        <v>2020</v>
      </c>
    </row>
    <row r="34" spans="1:16" s="161" customFormat="1" ht="15.75" x14ac:dyDescent="0.25">
      <c r="A34" s="511">
        <v>22</v>
      </c>
      <c r="B34" s="524" t="s">
        <v>456</v>
      </c>
      <c r="C34" s="493" t="s">
        <v>457</v>
      </c>
      <c r="D34" s="494">
        <v>1.95</v>
      </c>
      <c r="E34" s="494">
        <v>1.95</v>
      </c>
      <c r="F34" s="494">
        <v>1.95</v>
      </c>
      <c r="G34" s="514">
        <v>100</v>
      </c>
      <c r="H34" s="515">
        <v>43257</v>
      </c>
      <c r="I34" s="494">
        <v>1.95</v>
      </c>
      <c r="J34" s="514">
        <v>100</v>
      </c>
      <c r="K34" s="494">
        <v>1.95</v>
      </c>
      <c r="L34" s="514">
        <v>100</v>
      </c>
      <c r="M34" s="494">
        <v>1.95</v>
      </c>
      <c r="N34" s="514">
        <v>100</v>
      </c>
      <c r="O34" s="488" t="s">
        <v>461</v>
      </c>
      <c r="P34" s="488">
        <v>2024</v>
      </c>
    </row>
    <row r="35" spans="1:16" s="161" customFormat="1" ht="15.75" x14ac:dyDescent="0.25">
      <c r="A35" s="511">
        <v>23</v>
      </c>
      <c r="B35" s="524" t="s">
        <v>594</v>
      </c>
      <c r="C35" s="493" t="s">
        <v>595</v>
      </c>
      <c r="D35" s="494">
        <v>0.8</v>
      </c>
      <c r="E35" s="494">
        <v>0.8</v>
      </c>
      <c r="F35" s="488">
        <v>0.8</v>
      </c>
      <c r="G35" s="514">
        <v>100</v>
      </c>
      <c r="H35" s="515">
        <v>43264</v>
      </c>
      <c r="I35" s="516">
        <v>0.8</v>
      </c>
      <c r="J35" s="514">
        <v>100</v>
      </c>
      <c r="K35" s="516">
        <v>0.8</v>
      </c>
      <c r="L35" s="514">
        <v>100</v>
      </c>
      <c r="M35" s="516">
        <v>0.75</v>
      </c>
      <c r="N35" s="514">
        <v>93.75</v>
      </c>
      <c r="O35" s="488" t="s">
        <v>591</v>
      </c>
      <c r="P35" s="488">
        <v>2024</v>
      </c>
    </row>
    <row r="36" spans="1:16" s="161" customFormat="1" ht="15.75" x14ac:dyDescent="0.25">
      <c r="A36" s="511">
        <v>24</v>
      </c>
      <c r="B36" s="524" t="s">
        <v>408</v>
      </c>
      <c r="C36" s="504" t="s">
        <v>409</v>
      </c>
      <c r="D36" s="494">
        <v>0.7</v>
      </c>
      <c r="E36" s="494">
        <v>0.7</v>
      </c>
      <c r="F36" s="488">
        <v>0.15</v>
      </c>
      <c r="G36" s="514">
        <v>21.428571428571431</v>
      </c>
      <c r="H36" s="515">
        <v>43391</v>
      </c>
      <c r="I36" s="516">
        <v>0.17499999999999999</v>
      </c>
      <c r="J36" s="514">
        <v>25</v>
      </c>
      <c r="K36" s="516">
        <v>0.35</v>
      </c>
      <c r="L36" s="514">
        <v>50</v>
      </c>
      <c r="M36" s="516">
        <v>0.7</v>
      </c>
      <c r="N36" s="514">
        <v>100</v>
      </c>
      <c r="O36" s="488" t="s">
        <v>461</v>
      </c>
      <c r="P36" s="488">
        <v>2023</v>
      </c>
    </row>
    <row r="37" spans="1:16" s="161" customFormat="1" ht="15.75" x14ac:dyDescent="0.25">
      <c r="A37" s="511">
        <v>25</v>
      </c>
      <c r="B37" s="524" t="s">
        <v>596</v>
      </c>
      <c r="C37" s="493" t="s">
        <v>597</v>
      </c>
      <c r="D37" s="494">
        <v>1.8</v>
      </c>
      <c r="E37" s="494">
        <v>1.8</v>
      </c>
      <c r="F37" s="488">
        <v>1.175</v>
      </c>
      <c r="G37" s="514">
        <v>65.277777777777771</v>
      </c>
      <c r="H37" s="515">
        <v>43353</v>
      </c>
      <c r="I37" s="516">
        <v>1.23</v>
      </c>
      <c r="J37" s="514">
        <v>68.333333333333329</v>
      </c>
      <c r="K37" s="516">
        <v>1.8</v>
      </c>
      <c r="L37" s="514">
        <v>100</v>
      </c>
      <c r="M37" s="516">
        <v>1.8</v>
      </c>
      <c r="N37" s="514">
        <v>100</v>
      </c>
      <c r="O37" s="488" t="s">
        <v>598</v>
      </c>
      <c r="P37" s="488">
        <v>2019</v>
      </c>
    </row>
    <row r="38" spans="1:16" s="161" customFormat="1" ht="15.75" x14ac:dyDescent="0.25">
      <c r="A38" s="511">
        <v>26</v>
      </c>
      <c r="B38" s="524">
        <v>2247258</v>
      </c>
      <c r="C38" s="504" t="s">
        <v>383</v>
      </c>
      <c r="D38" s="494">
        <v>1.655</v>
      </c>
      <c r="E38" s="494">
        <v>1.655</v>
      </c>
      <c r="F38" s="488">
        <v>1.655</v>
      </c>
      <c r="G38" s="514">
        <v>100</v>
      </c>
      <c r="H38" s="515">
        <v>43391</v>
      </c>
      <c r="I38" s="516">
        <v>1.655</v>
      </c>
      <c r="J38" s="514">
        <v>100</v>
      </c>
      <c r="K38" s="516">
        <v>1.28</v>
      </c>
      <c r="L38" s="514">
        <v>77.341389728096672</v>
      </c>
      <c r="M38" s="516">
        <v>0.82699999999999996</v>
      </c>
      <c r="N38" s="514">
        <v>49.969788519637454</v>
      </c>
      <c r="O38" s="488" t="s">
        <v>461</v>
      </c>
      <c r="P38" s="488">
        <v>2023</v>
      </c>
    </row>
    <row r="39" spans="1:16" s="161" customFormat="1" ht="15.75" x14ac:dyDescent="0.25">
      <c r="A39" s="511">
        <v>27</v>
      </c>
      <c r="B39" s="524" t="s">
        <v>413</v>
      </c>
      <c r="C39" s="504" t="s">
        <v>414</v>
      </c>
      <c r="D39" s="494">
        <v>0.82499999999999996</v>
      </c>
      <c r="E39" s="494">
        <v>0.82499999999999996</v>
      </c>
      <c r="F39" s="488">
        <v>0.82499999999999996</v>
      </c>
      <c r="G39" s="514">
        <v>100</v>
      </c>
      <c r="H39" s="515">
        <v>43391</v>
      </c>
      <c r="I39" s="516">
        <v>0.82499999999999996</v>
      </c>
      <c r="J39" s="514">
        <v>100</v>
      </c>
      <c r="K39" s="516">
        <v>0.82499999999999996</v>
      </c>
      <c r="L39" s="514">
        <v>100</v>
      </c>
      <c r="M39" s="516">
        <v>0.82499999999999996</v>
      </c>
      <c r="N39" s="514">
        <v>100</v>
      </c>
      <c r="O39" s="488" t="s">
        <v>461</v>
      </c>
      <c r="P39" s="488">
        <v>2024</v>
      </c>
    </row>
    <row r="40" spans="1:16" s="161" customFormat="1" ht="15.75" x14ac:dyDescent="0.25">
      <c r="A40" s="511">
        <v>28</v>
      </c>
      <c r="B40" s="524" t="s">
        <v>388</v>
      </c>
      <c r="C40" s="493" t="s">
        <v>389</v>
      </c>
      <c r="D40" s="494">
        <v>1.978</v>
      </c>
      <c r="E40" s="494">
        <v>1.978</v>
      </c>
      <c r="F40" s="488">
        <v>0</v>
      </c>
      <c r="G40" s="514">
        <v>0</v>
      </c>
      <c r="H40" s="515">
        <v>43255</v>
      </c>
      <c r="I40" s="516">
        <v>0</v>
      </c>
      <c r="J40" s="514">
        <v>0</v>
      </c>
      <c r="K40" s="516">
        <v>0</v>
      </c>
      <c r="L40" s="514">
        <v>0</v>
      </c>
      <c r="M40" s="516">
        <v>1.978</v>
      </c>
      <c r="N40" s="514">
        <v>100</v>
      </c>
      <c r="O40" s="488" t="s">
        <v>461</v>
      </c>
      <c r="P40" s="488">
        <v>2021</v>
      </c>
    </row>
    <row r="41" spans="1:16" s="161" customFormat="1" ht="15.75" x14ac:dyDescent="0.25">
      <c r="A41" s="511">
        <v>29</v>
      </c>
      <c r="B41" s="524" t="s">
        <v>464</v>
      </c>
      <c r="C41" s="504" t="s">
        <v>465</v>
      </c>
      <c r="D41" s="494">
        <v>1.81</v>
      </c>
      <c r="E41" s="494">
        <v>1.81</v>
      </c>
      <c r="F41" s="494">
        <v>1.81</v>
      </c>
      <c r="G41" s="514">
        <v>100</v>
      </c>
      <c r="H41" s="515">
        <v>43346</v>
      </c>
      <c r="I41" s="494">
        <v>1.81</v>
      </c>
      <c r="J41" s="514">
        <v>100</v>
      </c>
      <c r="K41" s="494">
        <v>1.81</v>
      </c>
      <c r="L41" s="514">
        <v>100</v>
      </c>
      <c r="M41" s="494">
        <v>1.81</v>
      </c>
      <c r="N41" s="514">
        <v>100</v>
      </c>
      <c r="O41" s="488" t="s">
        <v>461</v>
      </c>
      <c r="P41" s="488">
        <v>2023</v>
      </c>
    </row>
    <row r="42" spans="1:16" s="161" customFormat="1" ht="15.75" x14ac:dyDescent="0.25">
      <c r="A42" s="511">
        <v>30</v>
      </c>
      <c r="B42" s="524" t="s">
        <v>397</v>
      </c>
      <c r="C42" s="493" t="s">
        <v>398</v>
      </c>
      <c r="D42" s="494">
        <v>1.7</v>
      </c>
      <c r="E42" s="494">
        <v>1.7</v>
      </c>
      <c r="F42" s="488">
        <v>0.42299999999999999</v>
      </c>
      <c r="G42" s="514">
        <v>24.882352941176471</v>
      </c>
      <c r="H42" s="515">
        <v>43255</v>
      </c>
      <c r="I42" s="516">
        <v>0.51</v>
      </c>
      <c r="J42" s="514">
        <v>30</v>
      </c>
      <c r="K42" s="516">
        <v>0.51</v>
      </c>
      <c r="L42" s="514">
        <v>30</v>
      </c>
      <c r="M42" s="516">
        <v>1.7</v>
      </c>
      <c r="N42" s="514">
        <v>100</v>
      </c>
      <c r="O42" s="488" t="s">
        <v>461</v>
      </c>
      <c r="P42" s="488">
        <v>2021</v>
      </c>
    </row>
    <row r="43" spans="1:16" s="161" customFormat="1" ht="15.75" x14ac:dyDescent="0.25">
      <c r="A43" s="511">
        <v>31</v>
      </c>
      <c r="B43" s="524" t="s">
        <v>599</v>
      </c>
      <c r="C43" s="493" t="s">
        <v>600</v>
      </c>
      <c r="D43" s="494">
        <v>0.93</v>
      </c>
      <c r="E43" s="494">
        <v>0.93</v>
      </c>
      <c r="F43" s="488">
        <v>0.93</v>
      </c>
      <c r="G43" s="514">
        <v>100</v>
      </c>
      <c r="H43" s="515">
        <v>43255</v>
      </c>
      <c r="I43" s="516">
        <v>0.93</v>
      </c>
      <c r="J43" s="514">
        <v>100</v>
      </c>
      <c r="K43" s="516">
        <v>0.93</v>
      </c>
      <c r="L43" s="514">
        <v>100</v>
      </c>
      <c r="M43" s="516">
        <v>0.79300000000000004</v>
      </c>
      <c r="N43" s="514">
        <v>85.268817204301072</v>
      </c>
      <c r="O43" s="488" t="s">
        <v>461</v>
      </c>
      <c r="P43" s="488">
        <v>2024</v>
      </c>
    </row>
    <row r="44" spans="1:16" s="161" customFormat="1" ht="15.75" x14ac:dyDescent="0.25">
      <c r="A44" s="511">
        <v>32</v>
      </c>
      <c r="B44" s="524" t="s">
        <v>449</v>
      </c>
      <c r="C44" s="493" t="s">
        <v>450</v>
      </c>
      <c r="D44" s="494">
        <v>0.28599999999999998</v>
      </c>
      <c r="E44" s="494">
        <v>0.28599999999999998</v>
      </c>
      <c r="F44" s="488">
        <v>0.28599999999999998</v>
      </c>
      <c r="G44" s="514">
        <v>100</v>
      </c>
      <c r="H44" s="515">
        <v>43391</v>
      </c>
      <c r="I44" s="516">
        <v>0.28599999999999998</v>
      </c>
      <c r="J44" s="514">
        <v>100</v>
      </c>
      <c r="K44" s="516">
        <v>0.28599999999999998</v>
      </c>
      <c r="L44" s="514">
        <v>100</v>
      </c>
      <c r="M44" s="516">
        <v>0.28599999999999998</v>
      </c>
      <c r="N44" s="514">
        <v>100</v>
      </c>
      <c r="O44" s="488" t="s">
        <v>461</v>
      </c>
      <c r="P44" s="488">
        <v>2024</v>
      </c>
    </row>
    <row r="45" spans="1:16" s="161" customFormat="1" ht="15.75" x14ac:dyDescent="0.25">
      <c r="A45" s="511">
        <v>33</v>
      </c>
      <c r="B45" s="524" t="s">
        <v>601</v>
      </c>
      <c r="C45" s="493" t="s">
        <v>602</v>
      </c>
      <c r="D45" s="494">
        <v>0.47299999999999998</v>
      </c>
      <c r="E45" s="494">
        <v>0.47299999999999998</v>
      </c>
      <c r="F45" s="488">
        <v>0.47299999999999998</v>
      </c>
      <c r="G45" s="514">
        <v>100</v>
      </c>
      <c r="H45" s="515">
        <v>43391</v>
      </c>
      <c r="I45" s="516">
        <v>0.47299999999999998</v>
      </c>
      <c r="J45" s="514">
        <v>100</v>
      </c>
      <c r="K45" s="516">
        <v>0.47299999999999998</v>
      </c>
      <c r="L45" s="514">
        <v>100</v>
      </c>
      <c r="M45" s="516">
        <v>0.42799999999999999</v>
      </c>
      <c r="N45" s="514">
        <v>90.486257928118391</v>
      </c>
      <c r="O45" s="488" t="s">
        <v>461</v>
      </c>
      <c r="P45" s="488">
        <v>2024</v>
      </c>
    </row>
    <row r="46" spans="1:16" s="161" customFormat="1" ht="15.75" x14ac:dyDescent="0.25">
      <c r="A46" s="511">
        <v>34</v>
      </c>
      <c r="B46" s="524" t="s">
        <v>405</v>
      </c>
      <c r="C46" s="493" t="s">
        <v>406</v>
      </c>
      <c r="D46" s="494">
        <v>4.8</v>
      </c>
      <c r="E46" s="494">
        <v>4.8</v>
      </c>
      <c r="F46" s="488">
        <v>2.25</v>
      </c>
      <c r="G46" s="514">
        <v>46.875</v>
      </c>
      <c r="H46" s="515">
        <v>43265</v>
      </c>
      <c r="I46" s="516">
        <v>2.4</v>
      </c>
      <c r="J46" s="514">
        <v>50</v>
      </c>
      <c r="K46" s="516">
        <v>2.4</v>
      </c>
      <c r="L46" s="514">
        <v>50</v>
      </c>
      <c r="M46" s="516">
        <v>2.4</v>
      </c>
      <c r="N46" s="514">
        <v>50</v>
      </c>
      <c r="O46" s="488" t="s">
        <v>460</v>
      </c>
      <c r="P46" s="488">
        <v>2022</v>
      </c>
    </row>
    <row r="47" spans="1:16" s="161" customFormat="1" ht="15.75" x14ac:dyDescent="0.25">
      <c r="A47" s="511">
        <v>35</v>
      </c>
      <c r="B47" s="524" t="s">
        <v>603</v>
      </c>
      <c r="C47" s="499" t="s">
        <v>604</v>
      </c>
      <c r="D47" s="494">
        <v>0.9</v>
      </c>
      <c r="E47" s="494">
        <v>0.9</v>
      </c>
      <c r="F47" s="488">
        <v>0.9</v>
      </c>
      <c r="G47" s="514">
        <v>100</v>
      </c>
      <c r="H47" s="515">
        <v>43264</v>
      </c>
      <c r="I47" s="516">
        <v>0.9</v>
      </c>
      <c r="J47" s="514">
        <v>100</v>
      </c>
      <c r="K47" s="516">
        <v>0.9</v>
      </c>
      <c r="L47" s="514">
        <v>100</v>
      </c>
      <c r="M47" s="516">
        <v>0.81599999999999995</v>
      </c>
      <c r="N47" s="514">
        <v>90.666666666666657</v>
      </c>
      <c r="O47" s="488" t="s">
        <v>461</v>
      </c>
      <c r="P47" s="488">
        <v>2024</v>
      </c>
    </row>
    <row r="48" spans="1:16" s="161" customFormat="1" ht="15.75" x14ac:dyDescent="0.25">
      <c r="A48" s="511">
        <v>36</v>
      </c>
      <c r="B48" s="524" t="s">
        <v>447</v>
      </c>
      <c r="C48" s="499" t="s">
        <v>448</v>
      </c>
      <c r="D48" s="494">
        <v>1.151</v>
      </c>
      <c r="E48" s="494">
        <v>1.151</v>
      </c>
      <c r="F48" s="488">
        <v>0.58399999999999996</v>
      </c>
      <c r="G48" s="514">
        <v>50.738488271068633</v>
      </c>
      <c r="H48" s="515">
        <v>43292</v>
      </c>
      <c r="I48" s="516">
        <v>0.7</v>
      </c>
      <c r="J48" s="514">
        <v>60.816681146828842</v>
      </c>
      <c r="K48" s="516">
        <v>0.7</v>
      </c>
      <c r="L48" s="514">
        <v>60.816681146828842</v>
      </c>
      <c r="M48" s="516">
        <v>0.35</v>
      </c>
      <c r="N48" s="514">
        <v>30.408340573414421</v>
      </c>
      <c r="O48" s="488" t="s">
        <v>461</v>
      </c>
      <c r="P48" s="488">
        <v>2023</v>
      </c>
    </row>
    <row r="49" spans="1:16" s="161" customFormat="1" ht="15.75" x14ac:dyDescent="0.25">
      <c r="A49" s="511">
        <v>37</v>
      </c>
      <c r="B49" s="524" t="s">
        <v>360</v>
      </c>
      <c r="C49" s="493" t="s">
        <v>361</v>
      </c>
      <c r="D49" s="494">
        <v>4.2</v>
      </c>
      <c r="E49" s="494">
        <v>4.2</v>
      </c>
      <c r="F49" s="488">
        <v>1.05</v>
      </c>
      <c r="G49" s="514">
        <v>25</v>
      </c>
      <c r="H49" s="515">
        <v>43278</v>
      </c>
      <c r="I49" s="516">
        <v>1.1759999999999999</v>
      </c>
      <c r="J49" s="514">
        <v>27.999999999999996</v>
      </c>
      <c r="K49" s="516">
        <v>4.2</v>
      </c>
      <c r="L49" s="514">
        <v>100</v>
      </c>
      <c r="M49" s="516">
        <v>4.2</v>
      </c>
      <c r="N49" s="514">
        <v>100</v>
      </c>
      <c r="O49" s="488" t="s">
        <v>461</v>
      </c>
      <c r="P49" s="488">
        <v>2020</v>
      </c>
    </row>
    <row r="50" spans="1:16" s="161" customFormat="1" ht="15.75" x14ac:dyDescent="0.25">
      <c r="A50" s="511">
        <v>38</v>
      </c>
      <c r="B50" s="524" t="s">
        <v>442</v>
      </c>
      <c r="C50" s="493" t="s">
        <v>466</v>
      </c>
      <c r="D50" s="494">
        <v>4.78</v>
      </c>
      <c r="E50" s="494">
        <v>4.78</v>
      </c>
      <c r="F50" s="488">
        <v>1.885</v>
      </c>
      <c r="G50" s="514">
        <v>31.416666666666668</v>
      </c>
      <c r="H50" s="515">
        <v>43278</v>
      </c>
      <c r="I50" s="516">
        <v>2.0099999999999998</v>
      </c>
      <c r="J50" s="514">
        <v>33.499999999999993</v>
      </c>
      <c r="K50" s="516">
        <v>2.0099999999999998</v>
      </c>
      <c r="L50" s="514">
        <v>33.499999999999993</v>
      </c>
      <c r="M50" s="494">
        <v>4.78</v>
      </c>
      <c r="N50" s="514">
        <v>100</v>
      </c>
      <c r="O50" s="488" t="s">
        <v>461</v>
      </c>
      <c r="P50" s="488">
        <v>2021</v>
      </c>
    </row>
    <row r="51" spans="1:16" ht="15.75" x14ac:dyDescent="0.25">
      <c r="A51" s="511">
        <v>39</v>
      </c>
      <c r="B51" s="524" t="s">
        <v>422</v>
      </c>
      <c r="C51" s="493" t="s">
        <v>423</v>
      </c>
      <c r="D51" s="494">
        <v>1</v>
      </c>
      <c r="E51" s="494">
        <v>1</v>
      </c>
      <c r="F51" s="488">
        <v>0.85</v>
      </c>
      <c r="G51" s="514">
        <v>85</v>
      </c>
      <c r="H51" s="515">
        <v>43357</v>
      </c>
      <c r="I51" s="516">
        <v>0.9</v>
      </c>
      <c r="J51" s="514">
        <v>90</v>
      </c>
      <c r="K51" s="516">
        <v>0.9</v>
      </c>
      <c r="L51" s="514">
        <v>90</v>
      </c>
      <c r="M51" s="516">
        <v>0.9</v>
      </c>
      <c r="N51" s="514">
        <v>90</v>
      </c>
      <c r="O51" s="488" t="s">
        <v>461</v>
      </c>
      <c r="P51" s="488">
        <v>2021</v>
      </c>
    </row>
    <row r="52" spans="1:16" ht="15.75" x14ac:dyDescent="0.25">
      <c r="A52" s="511">
        <v>40</v>
      </c>
      <c r="B52" s="524" t="s">
        <v>437</v>
      </c>
      <c r="C52" s="499" t="s">
        <v>438</v>
      </c>
      <c r="D52" s="494">
        <v>1.766</v>
      </c>
      <c r="E52" s="494">
        <v>1.766</v>
      </c>
      <c r="F52" s="488">
        <v>0.51500000000000001</v>
      </c>
      <c r="G52" s="514">
        <v>29.161947904869763</v>
      </c>
      <c r="H52" s="515">
        <v>43265</v>
      </c>
      <c r="I52" s="516">
        <v>0.59499999999999997</v>
      </c>
      <c r="J52" s="514">
        <v>33.691959229898075</v>
      </c>
      <c r="K52" s="516">
        <v>0.59499999999999997</v>
      </c>
      <c r="L52" s="514">
        <v>33.691959229898075</v>
      </c>
      <c r="M52" s="516">
        <v>0.7</v>
      </c>
      <c r="N52" s="514">
        <v>39.637599093997736</v>
      </c>
      <c r="O52" s="488" t="s">
        <v>460</v>
      </c>
      <c r="P52" s="488">
        <v>2019</v>
      </c>
    </row>
    <row r="53" spans="1:16" ht="15.75" x14ac:dyDescent="0.25">
      <c r="A53" s="511">
        <v>41</v>
      </c>
      <c r="B53" s="524" t="s">
        <v>385</v>
      </c>
      <c r="C53" s="493" t="s">
        <v>386</v>
      </c>
      <c r="D53" s="494">
        <v>0.56999999999999995</v>
      </c>
      <c r="E53" s="494">
        <v>0.56999999999999995</v>
      </c>
      <c r="F53" s="488">
        <v>0.56999999999999995</v>
      </c>
      <c r="G53" s="514">
        <v>100</v>
      </c>
      <c r="H53" s="515">
        <v>43255</v>
      </c>
      <c r="I53" s="502">
        <v>0.56999999999999995</v>
      </c>
      <c r="J53" s="514">
        <v>100</v>
      </c>
      <c r="K53" s="502">
        <v>0.56999999999999995</v>
      </c>
      <c r="L53" s="514">
        <v>100</v>
      </c>
      <c r="M53" s="516">
        <v>0.56999999999999995</v>
      </c>
      <c r="N53" s="514">
        <v>100</v>
      </c>
      <c r="O53" s="488" t="s">
        <v>461</v>
      </c>
      <c r="P53" s="488">
        <v>2021</v>
      </c>
    </row>
    <row r="54" spans="1:16" ht="15.75" x14ac:dyDescent="0.25">
      <c r="A54" s="511">
        <v>42</v>
      </c>
      <c r="B54" s="524" t="s">
        <v>452</v>
      </c>
      <c r="C54" s="493" t="s">
        <v>453</v>
      </c>
      <c r="D54" s="494">
        <v>1.18</v>
      </c>
      <c r="E54" s="494">
        <v>1.18</v>
      </c>
      <c r="F54" s="488">
        <v>1.18</v>
      </c>
      <c r="G54" s="514">
        <v>100</v>
      </c>
      <c r="H54" s="515">
        <v>43257</v>
      </c>
      <c r="I54" s="516">
        <v>1.18</v>
      </c>
      <c r="J54" s="514">
        <v>100</v>
      </c>
      <c r="K54" s="516">
        <v>1.18</v>
      </c>
      <c r="L54" s="514">
        <v>100</v>
      </c>
      <c r="M54" s="516">
        <v>1.18</v>
      </c>
      <c r="N54" s="514">
        <v>100</v>
      </c>
      <c r="O54" s="488" t="s">
        <v>461</v>
      </c>
      <c r="P54" s="488">
        <v>2024</v>
      </c>
    </row>
    <row r="55" spans="1:16" ht="15.75" x14ac:dyDescent="0.25">
      <c r="A55" s="511">
        <v>43</v>
      </c>
      <c r="B55" s="524" t="s">
        <v>410</v>
      </c>
      <c r="C55" s="493" t="s">
        <v>411</v>
      </c>
      <c r="D55" s="494">
        <v>1.95</v>
      </c>
      <c r="E55" s="494">
        <v>1.95</v>
      </c>
      <c r="F55" s="488">
        <v>0.83399999999999996</v>
      </c>
      <c r="G55" s="514">
        <v>36.260869565217391</v>
      </c>
      <c r="H55" s="515">
        <v>43265</v>
      </c>
      <c r="I55" s="516">
        <v>0.92</v>
      </c>
      <c r="J55" s="514">
        <v>40</v>
      </c>
      <c r="K55" s="516">
        <v>0.92</v>
      </c>
      <c r="L55" s="514">
        <v>40</v>
      </c>
      <c r="M55" s="494">
        <v>1.95</v>
      </c>
      <c r="N55" s="514">
        <v>100</v>
      </c>
      <c r="O55" s="488" t="s">
        <v>461</v>
      </c>
      <c r="P55" s="488">
        <v>2021</v>
      </c>
    </row>
    <row r="56" spans="1:16" ht="15.75" x14ac:dyDescent="0.25">
      <c r="A56" s="511">
        <v>44</v>
      </c>
      <c r="B56" s="524" t="s">
        <v>345</v>
      </c>
      <c r="C56" s="493" t="s">
        <v>346</v>
      </c>
      <c r="D56" s="494">
        <v>1.38</v>
      </c>
      <c r="E56" s="494">
        <v>1.38</v>
      </c>
      <c r="F56" s="488">
        <v>0.6</v>
      </c>
      <c r="G56" s="514">
        <v>43.478260869565219</v>
      </c>
      <c r="H56" s="515">
        <v>43305</v>
      </c>
      <c r="I56" s="516">
        <v>0.69</v>
      </c>
      <c r="J56" s="514">
        <v>50.000000000000007</v>
      </c>
      <c r="K56" s="502">
        <v>1.38</v>
      </c>
      <c r="L56" s="514">
        <v>100.00000000000001</v>
      </c>
      <c r="M56" s="516">
        <v>1.38</v>
      </c>
      <c r="N56" s="514">
        <v>100.00000000000001</v>
      </c>
      <c r="O56" s="488" t="s">
        <v>460</v>
      </c>
      <c r="P56" s="488">
        <v>2019</v>
      </c>
    </row>
    <row r="57" spans="1:16" ht="15.75" x14ac:dyDescent="0.25">
      <c r="A57" s="511">
        <v>45</v>
      </c>
      <c r="B57" s="524" t="s">
        <v>402</v>
      </c>
      <c r="C57" s="493" t="s">
        <v>403</v>
      </c>
      <c r="D57" s="494">
        <v>0.7</v>
      </c>
      <c r="E57" s="494">
        <v>0.7</v>
      </c>
      <c r="F57" s="488">
        <v>0.223</v>
      </c>
      <c r="G57" s="514">
        <v>31.857142857142861</v>
      </c>
      <c r="H57" s="515">
        <v>43294</v>
      </c>
      <c r="I57" s="516">
        <v>0.29399999999999998</v>
      </c>
      <c r="J57" s="514">
        <v>42</v>
      </c>
      <c r="K57" s="516">
        <v>0.29399999999999998</v>
      </c>
      <c r="L57" s="514">
        <v>42</v>
      </c>
      <c r="M57" s="516">
        <v>0.7</v>
      </c>
      <c r="N57" s="514">
        <v>100</v>
      </c>
      <c r="O57" s="488" t="s">
        <v>461</v>
      </c>
      <c r="P57" s="488">
        <v>2020</v>
      </c>
    </row>
    <row r="58" spans="1:16" ht="15.75" x14ac:dyDescent="0.25">
      <c r="A58" s="511">
        <v>46</v>
      </c>
      <c r="B58" s="524" t="s">
        <v>418</v>
      </c>
      <c r="C58" s="493" t="s">
        <v>419</v>
      </c>
      <c r="D58" s="494">
        <v>0.6</v>
      </c>
      <c r="E58" s="494">
        <v>0.6</v>
      </c>
      <c r="F58" s="488">
        <v>0.27</v>
      </c>
      <c r="G58" s="514">
        <v>45</v>
      </c>
      <c r="H58" s="515">
        <v>43264</v>
      </c>
      <c r="I58" s="516">
        <v>0.3</v>
      </c>
      <c r="J58" s="514">
        <v>50</v>
      </c>
      <c r="K58" s="516">
        <v>0.3</v>
      </c>
      <c r="L58" s="514">
        <v>50</v>
      </c>
      <c r="M58" s="516">
        <v>0.6</v>
      </c>
      <c r="N58" s="514">
        <v>100</v>
      </c>
      <c r="O58" s="488" t="s">
        <v>461</v>
      </c>
      <c r="P58" s="488">
        <v>2023</v>
      </c>
    </row>
    <row r="59" spans="1:16" ht="31.5" x14ac:dyDescent="0.25">
      <c r="A59" s="511">
        <v>47</v>
      </c>
      <c r="B59" s="510" t="s">
        <v>418</v>
      </c>
      <c r="C59" s="501" t="s">
        <v>605</v>
      </c>
      <c r="D59" s="494">
        <v>0.255</v>
      </c>
      <c r="E59" s="494">
        <v>0.255</v>
      </c>
      <c r="F59" s="488">
        <v>0.255</v>
      </c>
      <c r="G59" s="514">
        <v>100</v>
      </c>
      <c r="H59" s="515">
        <v>43319</v>
      </c>
      <c r="I59" s="516">
        <v>0.255</v>
      </c>
      <c r="J59" s="514">
        <v>100</v>
      </c>
      <c r="K59" s="516">
        <v>0.255</v>
      </c>
      <c r="L59" s="514">
        <v>100</v>
      </c>
      <c r="M59" s="516">
        <v>0.20899999999999999</v>
      </c>
      <c r="N59" s="514">
        <v>81.960784313725483</v>
      </c>
      <c r="O59" s="488" t="s">
        <v>461</v>
      </c>
      <c r="P59" s="488">
        <v>2024</v>
      </c>
    </row>
    <row r="60" spans="1:16" ht="15.75" x14ac:dyDescent="0.25">
      <c r="A60" s="511">
        <v>48</v>
      </c>
      <c r="B60" s="490">
        <v>2247341</v>
      </c>
      <c r="C60" s="501" t="s">
        <v>676</v>
      </c>
      <c r="D60" s="494">
        <v>2.633</v>
      </c>
      <c r="E60" s="494">
        <v>2.633</v>
      </c>
      <c r="F60" s="488">
        <v>2.633</v>
      </c>
      <c r="G60" s="514">
        <v>100</v>
      </c>
      <c r="H60" s="515">
        <v>43319</v>
      </c>
      <c r="I60" s="516">
        <v>2.633</v>
      </c>
      <c r="J60" s="514">
        <v>100</v>
      </c>
      <c r="K60" s="516">
        <v>2.633</v>
      </c>
      <c r="L60" s="514">
        <v>100</v>
      </c>
      <c r="M60" s="516">
        <v>2.633</v>
      </c>
      <c r="N60" s="514">
        <v>100</v>
      </c>
      <c r="O60" s="488" t="s">
        <v>461</v>
      </c>
      <c r="P60" s="488">
        <v>2024</v>
      </c>
    </row>
    <row r="61" spans="1:16" ht="63" x14ac:dyDescent="0.25">
      <c r="A61" s="511">
        <v>49</v>
      </c>
      <c r="B61" s="486">
        <v>3546608</v>
      </c>
      <c r="C61" s="525" t="s">
        <v>677</v>
      </c>
      <c r="D61" s="494">
        <v>2.7</v>
      </c>
      <c r="E61" s="494">
        <v>2.7</v>
      </c>
      <c r="F61" s="488">
        <v>1.1890000000000001</v>
      </c>
      <c r="G61" s="514">
        <v>44.037037037037038</v>
      </c>
      <c r="H61" s="515">
        <v>43395</v>
      </c>
      <c r="I61" s="516">
        <v>1.256</v>
      </c>
      <c r="J61" s="514">
        <v>46.518518518518512</v>
      </c>
      <c r="K61" s="516">
        <v>1.1839999999999999</v>
      </c>
      <c r="L61" s="514">
        <v>43.851851851851848</v>
      </c>
      <c r="M61" s="516">
        <v>1.7949999999999999</v>
      </c>
      <c r="N61" s="514">
        <v>66.481481481481481</v>
      </c>
      <c r="O61" s="488" t="s">
        <v>461</v>
      </c>
      <c r="P61" s="488">
        <v>2021</v>
      </c>
    </row>
    <row r="62" spans="1:16" ht="63" x14ac:dyDescent="0.25">
      <c r="A62" s="511">
        <v>50</v>
      </c>
      <c r="B62" s="486">
        <v>3546611</v>
      </c>
      <c r="C62" s="525" t="s">
        <v>678</v>
      </c>
      <c r="D62" s="494">
        <v>0.82</v>
      </c>
      <c r="E62" s="494">
        <v>0.82</v>
      </c>
      <c r="F62" s="488">
        <v>0.32</v>
      </c>
      <c r="G62" s="514">
        <v>39.024390243902438</v>
      </c>
      <c r="H62" s="515">
        <v>43396</v>
      </c>
      <c r="I62" s="516">
        <v>0.4</v>
      </c>
      <c r="J62" s="514">
        <v>48.780487804878049</v>
      </c>
      <c r="K62" s="516">
        <v>0.32600000000000001</v>
      </c>
      <c r="L62" s="514">
        <v>39.756097560975611</v>
      </c>
      <c r="M62" s="516">
        <v>0.61199999999999999</v>
      </c>
      <c r="N62" s="514">
        <v>74.634146341463421</v>
      </c>
      <c r="O62" s="488" t="s">
        <v>461</v>
      </c>
      <c r="P62" s="488">
        <v>2021</v>
      </c>
    </row>
    <row r="63" spans="1:16" ht="78.75" x14ac:dyDescent="0.25">
      <c r="A63" s="511">
        <v>51</v>
      </c>
      <c r="B63" s="486">
        <v>3546612</v>
      </c>
      <c r="C63" s="525" t="s">
        <v>679</v>
      </c>
      <c r="D63" s="494">
        <v>3.4</v>
      </c>
      <c r="E63" s="494">
        <v>3.4</v>
      </c>
      <c r="F63" s="488">
        <v>1.345</v>
      </c>
      <c r="G63" s="514">
        <v>39.558823529411768</v>
      </c>
      <c r="H63" s="515">
        <v>43397</v>
      </c>
      <c r="I63" s="516">
        <v>1.4259999999999999</v>
      </c>
      <c r="J63" s="514">
        <v>41.941176470588232</v>
      </c>
      <c r="K63" s="516">
        <v>1.248</v>
      </c>
      <c r="L63" s="514">
        <v>36.705882352941174</v>
      </c>
      <c r="M63" s="516">
        <v>2.165</v>
      </c>
      <c r="N63" s="514">
        <v>63.676470588235297</v>
      </c>
      <c r="O63" s="488" t="s">
        <v>461</v>
      </c>
      <c r="P63" s="488">
        <v>2021</v>
      </c>
    </row>
    <row r="64" spans="1:16" ht="63" x14ac:dyDescent="0.25">
      <c r="A64" s="511">
        <v>52</v>
      </c>
      <c r="B64" s="486">
        <v>3546614</v>
      </c>
      <c r="C64" s="526" t="s">
        <v>680</v>
      </c>
      <c r="D64" s="494">
        <v>2.77</v>
      </c>
      <c r="E64" s="494">
        <v>2.77</v>
      </c>
      <c r="F64" s="488">
        <v>1.2</v>
      </c>
      <c r="G64" s="514">
        <v>43.321299638989167</v>
      </c>
      <c r="H64" s="515">
        <v>43397</v>
      </c>
      <c r="I64" s="516">
        <v>1.236</v>
      </c>
      <c r="J64" s="514">
        <v>44.620938628158839</v>
      </c>
      <c r="K64" s="516">
        <v>1.0589999999999999</v>
      </c>
      <c r="L64" s="514">
        <v>38.231046931407938</v>
      </c>
      <c r="M64" s="516">
        <v>1.6419999999999999</v>
      </c>
      <c r="N64" s="514">
        <v>59.277978339350177</v>
      </c>
      <c r="O64" s="488" t="s">
        <v>461</v>
      </c>
      <c r="P64" s="488">
        <v>2021</v>
      </c>
    </row>
    <row r="65" spans="1:16" ht="63" x14ac:dyDescent="0.25">
      <c r="A65" s="511">
        <v>53</v>
      </c>
      <c r="B65" s="486">
        <v>3546613</v>
      </c>
      <c r="C65" s="525" t="s">
        <v>681</v>
      </c>
      <c r="D65" s="494">
        <v>1.6</v>
      </c>
      <c r="E65" s="494">
        <v>1.6</v>
      </c>
      <c r="F65" s="488">
        <v>0.55800000000000005</v>
      </c>
      <c r="G65" s="514">
        <v>34.875</v>
      </c>
      <c r="H65" s="515">
        <v>43396</v>
      </c>
      <c r="I65" s="516">
        <v>0.7</v>
      </c>
      <c r="J65" s="514">
        <v>43.75</v>
      </c>
      <c r="K65" s="516">
        <v>0.55000000000000004</v>
      </c>
      <c r="L65" s="514">
        <v>34.375</v>
      </c>
      <c r="M65" s="516">
        <v>1.0249999999999999</v>
      </c>
      <c r="N65" s="514">
        <v>64.062499999999986</v>
      </c>
      <c r="O65" s="488" t="s">
        <v>461</v>
      </c>
      <c r="P65" s="488">
        <v>2021</v>
      </c>
    </row>
    <row r="66" spans="1:16" ht="63" x14ac:dyDescent="0.25">
      <c r="A66" s="511">
        <v>54</v>
      </c>
      <c r="B66" s="486">
        <v>3546617</v>
      </c>
      <c r="C66" s="525" t="s">
        <v>682</v>
      </c>
      <c r="D66" s="494">
        <v>0.2</v>
      </c>
      <c r="E66" s="494">
        <v>0.2</v>
      </c>
      <c r="F66" s="488">
        <v>7.0000000000000007E-2</v>
      </c>
      <c r="G66" s="514">
        <v>35</v>
      </c>
      <c r="H66" s="515">
        <v>43396</v>
      </c>
      <c r="I66" s="516">
        <v>0.1</v>
      </c>
      <c r="J66" s="514">
        <v>50</v>
      </c>
      <c r="K66" s="516">
        <v>0.84</v>
      </c>
      <c r="L66" s="514">
        <v>420</v>
      </c>
      <c r="M66" s="516">
        <v>0.15</v>
      </c>
      <c r="N66" s="514">
        <v>75</v>
      </c>
      <c r="O66" s="488" t="s">
        <v>461</v>
      </c>
      <c r="P66" s="488">
        <v>2021</v>
      </c>
    </row>
    <row r="67" spans="1:16" ht="63" x14ac:dyDescent="0.2">
      <c r="A67" s="511">
        <v>55</v>
      </c>
      <c r="B67" s="510" t="s">
        <v>422</v>
      </c>
      <c r="C67" s="495" t="s">
        <v>428</v>
      </c>
      <c r="D67" s="513">
        <v>0.46800000000000003</v>
      </c>
      <c r="E67" s="513">
        <v>0.46800000000000003</v>
      </c>
      <c r="F67" s="488">
        <v>0.08</v>
      </c>
      <c r="G67" s="514">
        <v>17.094017094017094</v>
      </c>
      <c r="H67" s="515">
        <v>43357</v>
      </c>
      <c r="I67" s="516">
        <v>0.1</v>
      </c>
      <c r="J67" s="514">
        <v>21.367521367521366</v>
      </c>
      <c r="K67" s="516">
        <v>0.1</v>
      </c>
      <c r="L67" s="514">
        <v>21.367521367521366</v>
      </c>
      <c r="M67" s="516">
        <v>0.46800000000000003</v>
      </c>
      <c r="N67" s="514">
        <v>100</v>
      </c>
      <c r="O67" s="488" t="s">
        <v>461</v>
      </c>
      <c r="P67" s="488">
        <v>2021</v>
      </c>
    </row>
    <row r="68" spans="1:16" ht="47.25" x14ac:dyDescent="0.2">
      <c r="A68" s="511">
        <v>56</v>
      </c>
      <c r="B68" s="510" t="s">
        <v>425</v>
      </c>
      <c r="C68" s="495" t="s">
        <v>426</v>
      </c>
      <c r="D68" s="513">
        <v>0.48099999999999998</v>
      </c>
      <c r="E68" s="513">
        <v>0.48099999999999998</v>
      </c>
      <c r="F68" s="488">
        <v>0.1</v>
      </c>
      <c r="G68" s="514">
        <v>20.79002079002079</v>
      </c>
      <c r="H68" s="515">
        <v>43292</v>
      </c>
      <c r="I68" s="516">
        <v>0.1</v>
      </c>
      <c r="J68" s="514">
        <v>20.79002079002079</v>
      </c>
      <c r="K68" s="516">
        <v>0.1</v>
      </c>
      <c r="L68" s="514">
        <v>20.79002079002079</v>
      </c>
      <c r="M68" s="516">
        <v>0.48099999999999998</v>
      </c>
      <c r="N68" s="514">
        <v>100</v>
      </c>
      <c r="O68" s="488" t="s">
        <v>461</v>
      </c>
      <c r="P68" s="488">
        <v>2021</v>
      </c>
    </row>
    <row r="69" spans="1:16" ht="15.75" x14ac:dyDescent="0.25">
      <c r="A69" s="511">
        <v>57</v>
      </c>
      <c r="B69" s="524" t="s">
        <v>425</v>
      </c>
      <c r="C69" s="495" t="s">
        <v>430</v>
      </c>
      <c r="D69" s="513">
        <v>0.35</v>
      </c>
      <c r="E69" s="513">
        <v>0.35</v>
      </c>
      <c r="F69" s="488">
        <v>0.35</v>
      </c>
      <c r="G69" s="514">
        <v>100</v>
      </c>
      <c r="H69" s="515">
        <v>43292</v>
      </c>
      <c r="I69" s="513">
        <v>0.35</v>
      </c>
      <c r="J69" s="514">
        <v>100</v>
      </c>
      <c r="K69" s="513">
        <v>0.35</v>
      </c>
      <c r="L69" s="514">
        <v>100</v>
      </c>
      <c r="M69" s="516">
        <v>0.35</v>
      </c>
      <c r="N69" s="514">
        <v>100</v>
      </c>
      <c r="O69" s="488" t="s">
        <v>461</v>
      </c>
      <c r="P69" s="488">
        <v>2020</v>
      </c>
    </row>
    <row r="70" spans="1:16" ht="15.75" x14ac:dyDescent="0.25">
      <c r="A70" s="511">
        <v>58</v>
      </c>
      <c r="B70" s="524" t="s">
        <v>369</v>
      </c>
      <c r="C70" s="496" t="s">
        <v>370</v>
      </c>
      <c r="D70" s="513">
        <v>0.97399999999999998</v>
      </c>
      <c r="E70" s="513">
        <v>0.97399999999999998</v>
      </c>
      <c r="F70" s="488">
        <v>0.27</v>
      </c>
      <c r="G70" s="514">
        <v>27.720739219712527</v>
      </c>
      <c r="H70" s="515">
        <v>43264</v>
      </c>
      <c r="I70" s="516">
        <v>0.29199999999999998</v>
      </c>
      <c r="J70" s="514">
        <v>29.979466119096511</v>
      </c>
      <c r="K70" s="516">
        <v>0.29199999999999998</v>
      </c>
      <c r="L70" s="514">
        <v>29.979466119096511</v>
      </c>
      <c r="M70" s="516">
        <v>0.97399999999999998</v>
      </c>
      <c r="N70" s="514">
        <v>100</v>
      </c>
      <c r="O70" s="488" t="s">
        <v>461</v>
      </c>
      <c r="P70" s="488">
        <v>2020</v>
      </c>
    </row>
    <row r="71" spans="1:16" ht="31.5" x14ac:dyDescent="0.2">
      <c r="A71" s="511">
        <v>59</v>
      </c>
      <c r="B71" s="510" t="s">
        <v>435</v>
      </c>
      <c r="C71" s="496" t="s">
        <v>436</v>
      </c>
      <c r="D71" s="513">
        <v>0.7</v>
      </c>
      <c r="E71" s="513">
        <v>0.7</v>
      </c>
      <c r="F71" s="488">
        <v>0.28999999999999998</v>
      </c>
      <c r="G71" s="514">
        <v>41.428571428571423</v>
      </c>
      <c r="H71" s="515">
        <v>43357</v>
      </c>
      <c r="I71" s="516">
        <v>0.35</v>
      </c>
      <c r="J71" s="514">
        <v>50</v>
      </c>
      <c r="K71" s="516">
        <v>0.35</v>
      </c>
      <c r="L71" s="514">
        <v>50</v>
      </c>
      <c r="M71" s="516">
        <v>0.7</v>
      </c>
      <c r="N71" s="514">
        <v>100</v>
      </c>
      <c r="O71" s="488" t="s">
        <v>460</v>
      </c>
      <c r="P71" s="488">
        <v>2019</v>
      </c>
    </row>
    <row r="72" spans="1:16" ht="78.75" x14ac:dyDescent="0.2">
      <c r="A72" s="511">
        <v>60</v>
      </c>
      <c r="B72" s="510" t="s">
        <v>366</v>
      </c>
      <c r="C72" s="496" t="s">
        <v>367</v>
      </c>
      <c r="D72" s="513">
        <v>0.43</v>
      </c>
      <c r="E72" s="513">
        <v>0.43</v>
      </c>
      <c r="F72" s="488">
        <v>0.2</v>
      </c>
      <c r="G72" s="514">
        <v>46.511627906976742</v>
      </c>
      <c r="H72" s="515">
        <v>43294</v>
      </c>
      <c r="I72" s="516">
        <v>0.215</v>
      </c>
      <c r="J72" s="514">
        <v>50</v>
      </c>
      <c r="K72" s="516">
        <v>0.215</v>
      </c>
      <c r="L72" s="514">
        <v>50</v>
      </c>
      <c r="M72" s="516">
        <v>0.43</v>
      </c>
      <c r="N72" s="514">
        <v>100</v>
      </c>
      <c r="O72" s="488" t="s">
        <v>460</v>
      </c>
      <c r="P72" s="487">
        <v>2022</v>
      </c>
    </row>
    <row r="73" spans="1:16" ht="63" x14ac:dyDescent="0.2">
      <c r="A73" s="511">
        <v>61</v>
      </c>
      <c r="B73" s="510">
        <v>2247157</v>
      </c>
      <c r="C73" s="496" t="s">
        <v>511</v>
      </c>
      <c r="D73" s="513">
        <v>0.68500000000000005</v>
      </c>
      <c r="E73" s="513">
        <v>0.68500000000000005</v>
      </c>
      <c r="F73" s="488">
        <v>0.54300000000000004</v>
      </c>
      <c r="G73" s="514">
        <v>79.270072992700733</v>
      </c>
      <c r="H73" s="515">
        <v>43255</v>
      </c>
      <c r="I73" s="516">
        <v>0.6</v>
      </c>
      <c r="J73" s="514">
        <v>87.591240875912405</v>
      </c>
      <c r="K73" s="516">
        <v>0.8</v>
      </c>
      <c r="L73" s="514">
        <v>116.7883211678832</v>
      </c>
      <c r="M73" s="516">
        <v>0.8</v>
      </c>
      <c r="N73" s="514">
        <v>116.7883211678832</v>
      </c>
      <c r="O73" s="488" t="s">
        <v>460</v>
      </c>
      <c r="P73" s="488">
        <v>2019</v>
      </c>
    </row>
    <row r="74" spans="1:16" ht="47.25" x14ac:dyDescent="0.2">
      <c r="A74" s="511">
        <v>62</v>
      </c>
      <c r="B74" s="510" t="s">
        <v>606</v>
      </c>
      <c r="C74" s="495" t="s">
        <v>607</v>
      </c>
      <c r="D74" s="513">
        <v>0.5</v>
      </c>
      <c r="E74" s="513">
        <v>0.5</v>
      </c>
      <c r="F74" s="488">
        <v>0.5</v>
      </c>
      <c r="G74" s="514">
        <v>100</v>
      </c>
      <c r="H74" s="515">
        <v>43319</v>
      </c>
      <c r="I74" s="516">
        <v>0.5</v>
      </c>
      <c r="J74" s="514">
        <v>100</v>
      </c>
      <c r="K74" s="516">
        <v>0.5</v>
      </c>
      <c r="L74" s="514">
        <v>100</v>
      </c>
      <c r="M74" s="516">
        <v>0.48</v>
      </c>
      <c r="N74" s="514">
        <v>96</v>
      </c>
      <c r="O74" s="488" t="s">
        <v>591</v>
      </c>
      <c r="P74" s="488">
        <v>2024</v>
      </c>
    </row>
    <row r="75" spans="1:16" ht="15.75" x14ac:dyDescent="0.2">
      <c r="A75" s="511">
        <v>63</v>
      </c>
      <c r="B75" s="510">
        <v>2247658</v>
      </c>
      <c r="C75" s="495" t="s">
        <v>683</v>
      </c>
      <c r="D75" s="513">
        <v>1.095</v>
      </c>
      <c r="E75" s="513">
        <v>1.095</v>
      </c>
      <c r="F75" s="488">
        <v>1.095</v>
      </c>
      <c r="G75" s="514">
        <v>100</v>
      </c>
      <c r="H75" s="515">
        <v>43278</v>
      </c>
      <c r="I75" s="516">
        <v>1.095</v>
      </c>
      <c r="J75" s="514">
        <v>100</v>
      </c>
      <c r="K75" s="516">
        <v>1.095</v>
      </c>
      <c r="L75" s="514">
        <v>100</v>
      </c>
      <c r="M75" s="516">
        <v>0.875</v>
      </c>
      <c r="N75" s="514">
        <v>79.908675799086765</v>
      </c>
      <c r="O75" s="488" t="s">
        <v>608</v>
      </c>
      <c r="P75" s="488">
        <v>2020</v>
      </c>
    </row>
    <row r="76" spans="1:16" ht="47.25" x14ac:dyDescent="0.2">
      <c r="A76" s="511">
        <v>64</v>
      </c>
      <c r="B76" s="510" t="s">
        <v>609</v>
      </c>
      <c r="C76" s="495" t="s">
        <v>610</v>
      </c>
      <c r="D76" s="498">
        <v>0.3</v>
      </c>
      <c r="E76" s="498">
        <v>0.3</v>
      </c>
      <c r="F76" s="487">
        <v>0.3</v>
      </c>
      <c r="G76" s="514">
        <v>100</v>
      </c>
      <c r="H76" s="515">
        <v>43278</v>
      </c>
      <c r="I76" s="517">
        <v>0.3</v>
      </c>
      <c r="J76" s="514">
        <v>100</v>
      </c>
      <c r="K76" s="517">
        <v>0.3</v>
      </c>
      <c r="L76" s="514">
        <v>100</v>
      </c>
      <c r="M76" s="517">
        <v>0.3</v>
      </c>
      <c r="N76" s="514">
        <v>100</v>
      </c>
      <c r="O76" s="488" t="s">
        <v>591</v>
      </c>
      <c r="P76" s="488">
        <v>2024</v>
      </c>
    </row>
    <row r="77" spans="1:16" ht="31.5" x14ac:dyDescent="0.2">
      <c r="A77" s="511">
        <v>65</v>
      </c>
      <c r="B77" s="510" t="s">
        <v>611</v>
      </c>
      <c r="C77" s="496" t="s">
        <v>612</v>
      </c>
      <c r="D77" s="498">
        <v>0.64200000000000002</v>
      </c>
      <c r="E77" s="498">
        <v>0.64200000000000002</v>
      </c>
      <c r="F77" s="487">
        <v>0.64200000000000002</v>
      </c>
      <c r="G77" s="514">
        <v>100</v>
      </c>
      <c r="H77" s="515">
        <v>43278</v>
      </c>
      <c r="I77" s="517">
        <v>0.64200000000000002</v>
      </c>
      <c r="J77" s="514">
        <v>100</v>
      </c>
      <c r="K77" s="517">
        <v>0.64200000000000002</v>
      </c>
      <c r="L77" s="514">
        <v>100</v>
      </c>
      <c r="M77" s="517">
        <v>0.57499999999999996</v>
      </c>
      <c r="N77" s="514">
        <v>89.563862928348897</v>
      </c>
      <c r="O77" s="488" t="s">
        <v>461</v>
      </c>
      <c r="P77" s="488">
        <v>2021</v>
      </c>
    </row>
    <row r="78" spans="1:16" ht="15.75" x14ac:dyDescent="0.2">
      <c r="A78" s="511">
        <v>66</v>
      </c>
      <c r="B78" s="510">
        <v>2248417</v>
      </c>
      <c r="C78" s="496" t="s">
        <v>684</v>
      </c>
      <c r="D78" s="498">
        <v>0.80500000000000005</v>
      </c>
      <c r="E78" s="498">
        <v>0.80500000000000005</v>
      </c>
      <c r="F78" s="487">
        <v>0.8</v>
      </c>
      <c r="G78" s="514">
        <v>99.378881987577628</v>
      </c>
      <c r="H78" s="515">
        <v>43264</v>
      </c>
      <c r="I78" s="517">
        <v>0.8</v>
      </c>
      <c r="J78" s="514">
        <v>99.378881987577628</v>
      </c>
      <c r="K78" s="517">
        <v>0.80500000000000005</v>
      </c>
      <c r="L78" s="514">
        <v>100</v>
      </c>
      <c r="M78" s="517">
        <v>0.80500000000000005</v>
      </c>
      <c r="N78" s="514">
        <v>100</v>
      </c>
      <c r="O78" s="488" t="s">
        <v>461</v>
      </c>
      <c r="P78" s="488">
        <v>2022</v>
      </c>
    </row>
    <row r="79" spans="1:16" ht="15.75" x14ac:dyDescent="0.2">
      <c r="A79" s="511">
        <v>67</v>
      </c>
      <c r="B79" s="510">
        <v>2248276</v>
      </c>
      <c r="C79" s="503" t="s">
        <v>685</v>
      </c>
      <c r="D79" s="498">
        <v>1.65</v>
      </c>
      <c r="E79" s="498">
        <v>1.65</v>
      </c>
      <c r="F79" s="487">
        <v>1.1970000000000001</v>
      </c>
      <c r="G79" s="514">
        <v>72.545454545454547</v>
      </c>
      <c r="H79" s="515">
        <v>43294</v>
      </c>
      <c r="I79" s="517">
        <v>1.32</v>
      </c>
      <c r="J79" s="514">
        <v>80</v>
      </c>
      <c r="K79" s="517">
        <v>1.32</v>
      </c>
      <c r="L79" s="514">
        <v>80</v>
      </c>
      <c r="M79" s="517">
        <v>1.2</v>
      </c>
      <c r="N79" s="514">
        <v>72.727272727272734</v>
      </c>
      <c r="O79" s="488" t="s">
        <v>461</v>
      </c>
      <c r="P79" s="488">
        <v>2022</v>
      </c>
    </row>
    <row r="80" spans="1:16" ht="15.75" x14ac:dyDescent="0.2">
      <c r="A80" s="511">
        <v>68</v>
      </c>
      <c r="B80" s="510">
        <v>2247452</v>
      </c>
      <c r="C80" s="496" t="s">
        <v>686</v>
      </c>
      <c r="D80" s="498">
        <v>1.337</v>
      </c>
      <c r="E80" s="498">
        <v>1.337</v>
      </c>
      <c r="F80" s="487">
        <v>1.06</v>
      </c>
      <c r="G80" s="514">
        <v>79.281974569932686</v>
      </c>
      <c r="H80" s="515">
        <v>43294</v>
      </c>
      <c r="I80" s="517">
        <v>1.1499999999999999</v>
      </c>
      <c r="J80" s="514">
        <v>86.013462976813756</v>
      </c>
      <c r="K80" s="517">
        <v>1.1499999999999999</v>
      </c>
      <c r="L80" s="514">
        <v>86.013462976813756</v>
      </c>
      <c r="M80" s="517">
        <v>1.0249999999999999</v>
      </c>
      <c r="N80" s="514">
        <v>76.664173522812263</v>
      </c>
      <c r="O80" s="488" t="s">
        <v>593</v>
      </c>
      <c r="P80" s="488">
        <v>2020</v>
      </c>
    </row>
    <row r="81" spans="1:16" ht="15.75" x14ac:dyDescent="0.2">
      <c r="A81" s="511">
        <v>69</v>
      </c>
      <c r="B81" s="510">
        <v>2247253</v>
      </c>
      <c r="C81" s="495" t="s">
        <v>687</v>
      </c>
      <c r="D81" s="498">
        <v>0.25</v>
      </c>
      <c r="E81" s="498">
        <v>0.25</v>
      </c>
      <c r="F81" s="487">
        <v>0.25</v>
      </c>
      <c r="G81" s="514">
        <v>100</v>
      </c>
      <c r="H81" s="515">
        <v>43357</v>
      </c>
      <c r="I81" s="517">
        <v>0.25</v>
      </c>
      <c r="J81" s="514">
        <v>100</v>
      </c>
      <c r="K81" s="517">
        <v>0.25</v>
      </c>
      <c r="L81" s="514">
        <v>100</v>
      </c>
      <c r="M81" s="517">
        <v>0.2</v>
      </c>
      <c r="N81" s="514">
        <v>80</v>
      </c>
      <c r="O81" s="488" t="s">
        <v>591</v>
      </c>
      <c r="P81" s="488">
        <v>2021</v>
      </c>
    </row>
    <row r="82" spans="1:16" ht="15.75" x14ac:dyDescent="0.2">
      <c r="A82" s="511">
        <v>70</v>
      </c>
      <c r="B82" s="510">
        <v>2247244</v>
      </c>
      <c r="C82" s="497" t="s">
        <v>688</v>
      </c>
      <c r="D82" s="498">
        <v>0.68600000000000005</v>
      </c>
      <c r="E82" s="498">
        <v>0.68600000000000005</v>
      </c>
      <c r="F82" s="487">
        <v>0.68600000000000005</v>
      </c>
      <c r="G82" s="514">
        <v>100</v>
      </c>
      <c r="H82" s="515">
        <v>43265</v>
      </c>
      <c r="I82" s="517">
        <v>0.68600000000000005</v>
      </c>
      <c r="J82" s="514">
        <v>100</v>
      </c>
      <c r="K82" s="517">
        <v>0.68600000000000005</v>
      </c>
      <c r="L82" s="514">
        <v>100</v>
      </c>
      <c r="M82" s="517">
        <v>0.61499999999999999</v>
      </c>
      <c r="N82" s="514">
        <v>89.65014577259474</v>
      </c>
      <c r="O82" s="488" t="s">
        <v>591</v>
      </c>
      <c r="P82" s="488">
        <v>2021</v>
      </c>
    </row>
    <row r="83" spans="1:16" ht="15.75" x14ac:dyDescent="0.2">
      <c r="A83" s="511">
        <v>71</v>
      </c>
      <c r="B83" s="510">
        <v>2247949</v>
      </c>
      <c r="C83" s="497" t="s">
        <v>613</v>
      </c>
      <c r="D83" s="498">
        <v>0.68400000000000005</v>
      </c>
      <c r="E83" s="498">
        <v>0.68400000000000005</v>
      </c>
      <c r="F83" s="487">
        <v>0.68400000000000005</v>
      </c>
      <c r="G83" s="514">
        <v>100</v>
      </c>
      <c r="H83" s="515">
        <v>43264</v>
      </c>
      <c r="I83" s="517">
        <v>0.68400000000000005</v>
      </c>
      <c r="J83" s="514">
        <v>100</v>
      </c>
      <c r="K83" s="517">
        <v>0.68400000000000005</v>
      </c>
      <c r="L83" s="514">
        <v>100</v>
      </c>
      <c r="M83" s="517">
        <v>0.62</v>
      </c>
      <c r="N83" s="514">
        <v>90.643274853801159</v>
      </c>
      <c r="O83" s="488" t="s">
        <v>591</v>
      </c>
      <c r="P83" s="488">
        <v>2021</v>
      </c>
    </row>
    <row r="84" spans="1:16" ht="15.75" x14ac:dyDescent="0.2">
      <c r="A84" s="511">
        <v>72</v>
      </c>
      <c r="B84" s="510">
        <v>2247906</v>
      </c>
      <c r="C84" s="497" t="s">
        <v>689</v>
      </c>
      <c r="D84" s="498">
        <v>1.2</v>
      </c>
      <c r="E84" s="498">
        <v>1.2</v>
      </c>
      <c r="F84" s="487">
        <v>0.95</v>
      </c>
      <c r="G84" s="514">
        <v>79.166666666666671</v>
      </c>
      <c r="H84" s="515">
        <v>43346</v>
      </c>
      <c r="I84" s="517">
        <v>1</v>
      </c>
      <c r="J84" s="514">
        <v>83.333333333333343</v>
      </c>
      <c r="K84" s="517">
        <v>1</v>
      </c>
      <c r="L84" s="514">
        <v>83.333333333333343</v>
      </c>
      <c r="M84" s="517">
        <v>0.95</v>
      </c>
      <c r="N84" s="514">
        <v>79.166666666666671</v>
      </c>
      <c r="O84" s="488" t="s">
        <v>591</v>
      </c>
      <c r="P84" s="488">
        <v>2021</v>
      </c>
    </row>
    <row r="85" spans="1:16" ht="15.75" x14ac:dyDescent="0.2">
      <c r="A85" s="511">
        <v>73</v>
      </c>
      <c r="B85" s="510">
        <v>2247739</v>
      </c>
      <c r="C85" s="497" t="s">
        <v>690</v>
      </c>
      <c r="D85" s="498">
        <v>0.75</v>
      </c>
      <c r="E85" s="498">
        <v>0.75</v>
      </c>
      <c r="F85" s="487">
        <v>0.58899999999999997</v>
      </c>
      <c r="G85" s="514">
        <v>78.533333333333331</v>
      </c>
      <c r="H85" s="515">
        <v>43294</v>
      </c>
      <c r="I85" s="517">
        <v>0.7</v>
      </c>
      <c r="J85" s="514">
        <v>93.333333333333329</v>
      </c>
      <c r="K85" s="517">
        <v>0.7</v>
      </c>
      <c r="L85" s="514">
        <v>93.333333333333329</v>
      </c>
      <c r="M85" s="517">
        <v>0.75</v>
      </c>
      <c r="N85" s="514">
        <v>100</v>
      </c>
      <c r="O85" s="488" t="s">
        <v>591</v>
      </c>
      <c r="P85" s="488">
        <v>2021</v>
      </c>
    </row>
    <row r="86" spans="1:16" ht="15.75" x14ac:dyDescent="0.2">
      <c r="A86" s="511">
        <v>74</v>
      </c>
      <c r="B86" s="510">
        <v>2247460</v>
      </c>
      <c r="C86" s="497" t="s">
        <v>691</v>
      </c>
      <c r="D86" s="498">
        <v>0.71099999999999997</v>
      </c>
      <c r="E86" s="498">
        <v>0.71099999999999997</v>
      </c>
      <c r="F86" s="487">
        <v>0.6</v>
      </c>
      <c r="G86" s="514">
        <v>84.388185654008439</v>
      </c>
      <c r="H86" s="518">
        <v>43392</v>
      </c>
      <c r="I86" s="517">
        <v>0.65</v>
      </c>
      <c r="J86" s="514">
        <v>91.420534458509152</v>
      </c>
      <c r="K86" s="517">
        <v>0.65</v>
      </c>
      <c r="L86" s="514">
        <v>91.420534458509152</v>
      </c>
      <c r="M86" s="517">
        <v>0.53</v>
      </c>
      <c r="N86" s="514">
        <v>74.542897327707465</v>
      </c>
      <c r="O86" s="488" t="s">
        <v>591</v>
      </c>
      <c r="P86" s="488">
        <v>2021</v>
      </c>
    </row>
    <row r="87" spans="1:16" ht="15.75" x14ac:dyDescent="0.2">
      <c r="A87" s="511">
        <v>75</v>
      </c>
      <c r="B87" s="510">
        <v>2247112</v>
      </c>
      <c r="C87" s="497" t="s">
        <v>692</v>
      </c>
      <c r="D87" s="498">
        <v>0.83399999999999996</v>
      </c>
      <c r="E87" s="498">
        <v>0.83399999999999996</v>
      </c>
      <c r="F87" s="487">
        <v>0.28999999999999998</v>
      </c>
      <c r="G87" s="514">
        <v>34.772182254196643</v>
      </c>
      <c r="H87" s="515">
        <v>43255</v>
      </c>
      <c r="I87" s="517">
        <v>0.34499999999999997</v>
      </c>
      <c r="J87" s="514">
        <v>41.366906474820148</v>
      </c>
      <c r="K87" s="517">
        <v>0.83399999999999996</v>
      </c>
      <c r="L87" s="514">
        <v>100</v>
      </c>
      <c r="M87" s="517">
        <v>0.83399999999999996</v>
      </c>
      <c r="N87" s="514">
        <v>100</v>
      </c>
      <c r="O87" s="488" t="s">
        <v>460</v>
      </c>
      <c r="P87" s="488">
        <v>2019</v>
      </c>
    </row>
    <row r="88" spans="1:16" ht="15.75" x14ac:dyDescent="0.2">
      <c r="A88" s="511">
        <v>76</v>
      </c>
      <c r="B88" s="510">
        <v>2247688</v>
      </c>
      <c r="C88" s="497" t="s">
        <v>474</v>
      </c>
      <c r="D88" s="498">
        <v>0.2</v>
      </c>
      <c r="E88" s="498">
        <v>0.2</v>
      </c>
      <c r="F88" s="487">
        <v>0.2</v>
      </c>
      <c r="G88" s="514">
        <v>100</v>
      </c>
      <c r="H88" s="515">
        <v>43265</v>
      </c>
      <c r="I88" s="517">
        <v>0.2</v>
      </c>
      <c r="J88" s="514">
        <v>100</v>
      </c>
      <c r="K88" s="517">
        <v>0.2</v>
      </c>
      <c r="L88" s="514">
        <v>100</v>
      </c>
      <c r="M88" s="517">
        <v>0.18</v>
      </c>
      <c r="N88" s="514">
        <v>90</v>
      </c>
      <c r="O88" s="488" t="s">
        <v>591</v>
      </c>
      <c r="P88" s="488">
        <v>2024</v>
      </c>
    </row>
    <row r="89" spans="1:16" ht="80.25" customHeight="1" x14ac:dyDescent="0.2">
      <c r="A89" s="511">
        <v>77</v>
      </c>
      <c r="B89" s="510">
        <v>3546618</v>
      </c>
      <c r="C89" s="527" t="s">
        <v>693</v>
      </c>
      <c r="D89" s="498">
        <v>0.7</v>
      </c>
      <c r="E89" s="498">
        <v>0.7</v>
      </c>
      <c r="F89" s="487">
        <v>0.68</v>
      </c>
      <c r="G89" s="514">
        <v>34</v>
      </c>
      <c r="H89" s="518">
        <v>43328</v>
      </c>
      <c r="I89" s="517">
        <v>0.75</v>
      </c>
      <c r="J89" s="514">
        <v>37.5</v>
      </c>
      <c r="K89" s="517">
        <v>0.7</v>
      </c>
      <c r="L89" s="514">
        <v>35</v>
      </c>
      <c r="M89" s="517">
        <v>0.7</v>
      </c>
      <c r="N89" s="514">
        <v>55.000000000000007</v>
      </c>
      <c r="O89" s="488" t="s">
        <v>461</v>
      </c>
      <c r="P89" s="488">
        <v>2021</v>
      </c>
    </row>
    <row r="90" spans="1:16" ht="50.25" customHeight="1" x14ac:dyDescent="0.2">
      <c r="A90" s="511">
        <v>78</v>
      </c>
      <c r="B90" s="521">
        <v>3546609</v>
      </c>
      <c r="C90" s="528" t="s">
        <v>694</v>
      </c>
      <c r="D90" s="498">
        <v>1.17</v>
      </c>
      <c r="E90" s="498">
        <v>1.17</v>
      </c>
      <c r="F90" s="487">
        <v>0.94</v>
      </c>
      <c r="G90" s="514">
        <v>41</v>
      </c>
      <c r="H90" s="518">
        <v>43328</v>
      </c>
      <c r="I90" s="517">
        <v>1.17</v>
      </c>
      <c r="J90" s="514">
        <v>54</v>
      </c>
      <c r="K90" s="517">
        <v>1.17</v>
      </c>
      <c r="L90" s="514">
        <v>55</v>
      </c>
      <c r="M90" s="517">
        <v>1.17</v>
      </c>
      <c r="N90" s="514">
        <v>55</v>
      </c>
      <c r="O90" s="488" t="s">
        <v>461</v>
      </c>
      <c r="P90" s="488">
        <v>2021</v>
      </c>
    </row>
    <row r="91" spans="1:16" ht="15.75" x14ac:dyDescent="0.2">
      <c r="A91" s="511">
        <v>79</v>
      </c>
      <c r="B91" s="521">
        <v>2247745</v>
      </c>
      <c r="C91" s="519" t="s">
        <v>395</v>
      </c>
      <c r="D91" s="498">
        <v>3.3</v>
      </c>
      <c r="E91" s="498">
        <v>3.3</v>
      </c>
      <c r="F91" s="487">
        <v>2.0099999999999998</v>
      </c>
      <c r="G91" s="514">
        <v>60.909090909090907</v>
      </c>
      <c r="H91" s="518">
        <v>43328</v>
      </c>
      <c r="I91" s="498">
        <v>2.145</v>
      </c>
      <c r="J91" s="514">
        <v>65</v>
      </c>
      <c r="K91" s="498">
        <v>2.145</v>
      </c>
      <c r="L91" s="514">
        <v>65</v>
      </c>
      <c r="M91" s="498">
        <v>2.145</v>
      </c>
      <c r="N91" s="514">
        <v>65</v>
      </c>
      <c r="O91" s="488" t="s">
        <v>460</v>
      </c>
      <c r="P91" s="488">
        <v>2019</v>
      </c>
    </row>
    <row r="92" spans="1:16" ht="15.75" x14ac:dyDescent="0.2">
      <c r="A92" s="511">
        <v>80</v>
      </c>
      <c r="B92" s="510">
        <v>2247755</v>
      </c>
      <c r="C92" s="497" t="s">
        <v>695</v>
      </c>
      <c r="D92" s="498">
        <v>3.2</v>
      </c>
      <c r="E92" s="498">
        <v>3.2</v>
      </c>
      <c r="F92" s="520">
        <v>3</v>
      </c>
      <c r="G92" s="514">
        <v>93.75</v>
      </c>
      <c r="H92" s="518">
        <v>43392</v>
      </c>
      <c r="I92" s="498">
        <v>3</v>
      </c>
      <c r="J92" s="514">
        <v>93.75</v>
      </c>
      <c r="K92" s="498">
        <v>3.2</v>
      </c>
      <c r="L92" s="514">
        <v>100</v>
      </c>
      <c r="M92" s="498">
        <v>3.2</v>
      </c>
      <c r="N92" s="514">
        <v>100</v>
      </c>
      <c r="O92" s="488" t="s">
        <v>591</v>
      </c>
      <c r="P92" s="488">
        <v>2024</v>
      </c>
    </row>
    <row r="93" spans="1:16" ht="15.75" x14ac:dyDescent="0.25">
      <c r="A93" s="511">
        <v>81</v>
      </c>
      <c r="B93" s="510">
        <v>2248113</v>
      </c>
      <c r="C93" s="493" t="s">
        <v>696</v>
      </c>
      <c r="D93" s="498">
        <v>0.85799999999999998</v>
      </c>
      <c r="E93" s="498">
        <v>0.85799999999999998</v>
      </c>
      <c r="F93" s="487">
        <v>0.85799999999999998</v>
      </c>
      <c r="G93" s="514">
        <v>100</v>
      </c>
      <c r="H93" s="518">
        <v>43392</v>
      </c>
      <c r="I93" s="498">
        <v>0.85799999999999998</v>
      </c>
      <c r="J93" s="514">
        <v>100</v>
      </c>
      <c r="K93" s="498">
        <v>0.85799999999999998</v>
      </c>
      <c r="L93" s="514">
        <v>100</v>
      </c>
      <c r="M93" s="498">
        <v>0.85799999999999998</v>
      </c>
      <c r="N93" s="514">
        <v>100</v>
      </c>
      <c r="O93" s="488" t="s">
        <v>591</v>
      </c>
      <c r="P93" s="488">
        <v>2024</v>
      </c>
    </row>
    <row r="94" spans="1:16" ht="15.75" x14ac:dyDescent="0.25">
      <c r="A94" s="511">
        <v>82</v>
      </c>
      <c r="B94" s="510">
        <v>2248430</v>
      </c>
      <c r="C94" s="505" t="s">
        <v>697</v>
      </c>
      <c r="D94" s="498">
        <v>0.52800000000000002</v>
      </c>
      <c r="E94" s="498">
        <v>0.52800000000000002</v>
      </c>
      <c r="F94" s="487">
        <v>0.52800000000000002</v>
      </c>
      <c r="G94" s="514">
        <v>100</v>
      </c>
      <c r="H94" s="515">
        <v>43319</v>
      </c>
      <c r="I94" s="498">
        <v>0.52800000000000002</v>
      </c>
      <c r="J94" s="514">
        <v>100</v>
      </c>
      <c r="K94" s="498">
        <v>0.52800000000000002</v>
      </c>
      <c r="L94" s="514">
        <v>100</v>
      </c>
      <c r="M94" s="498">
        <v>0.52800000000000002</v>
      </c>
      <c r="N94" s="514">
        <v>100</v>
      </c>
      <c r="O94" s="488" t="s">
        <v>591</v>
      </c>
      <c r="P94" s="488">
        <v>2024</v>
      </c>
    </row>
    <row r="95" spans="1:16" ht="15.75" x14ac:dyDescent="0.25">
      <c r="A95" s="511">
        <v>83</v>
      </c>
      <c r="B95" s="510">
        <v>2248018</v>
      </c>
      <c r="C95" s="506" t="s">
        <v>698</v>
      </c>
      <c r="D95" s="498">
        <v>0.82599999999999996</v>
      </c>
      <c r="E95" s="498">
        <v>0.82599999999999996</v>
      </c>
      <c r="F95" s="487">
        <v>0.25</v>
      </c>
      <c r="G95" s="514">
        <v>30.26634382566586</v>
      </c>
      <c r="H95" s="515">
        <v>43347</v>
      </c>
      <c r="I95" s="498">
        <v>0.315</v>
      </c>
      <c r="J95" s="514">
        <v>38.135593220338983</v>
      </c>
      <c r="K95" s="498">
        <v>0.315</v>
      </c>
      <c r="L95" s="514">
        <v>38.135593220338983</v>
      </c>
      <c r="M95" s="498">
        <v>0.75</v>
      </c>
      <c r="N95" s="514">
        <v>90.799031476997584</v>
      </c>
      <c r="O95" s="489" t="s">
        <v>460</v>
      </c>
      <c r="P95" s="489">
        <v>2020</v>
      </c>
    </row>
    <row r="96" spans="1:16" ht="15.75" x14ac:dyDescent="0.2">
      <c r="A96" s="1661" t="s">
        <v>128</v>
      </c>
      <c r="B96" s="1661"/>
      <c r="C96" s="1661"/>
      <c r="D96" s="507">
        <v>113.29100000000003</v>
      </c>
      <c r="E96" s="507">
        <v>113.29100000000003</v>
      </c>
      <c r="F96" s="507">
        <v>65.514000000000024</v>
      </c>
      <c r="G96" s="507">
        <v>57.828071073606914</v>
      </c>
      <c r="H96" s="507"/>
      <c r="I96" s="507">
        <v>69.053000000000011</v>
      </c>
      <c r="J96" s="507">
        <v>60.951884968797167</v>
      </c>
      <c r="K96" s="507">
        <v>76.728000000000023</v>
      </c>
      <c r="L96" s="507">
        <v>67.726474300694676</v>
      </c>
      <c r="M96" s="507">
        <v>96.346000000000075</v>
      </c>
      <c r="N96" s="507">
        <v>85.042942510879115</v>
      </c>
      <c r="O96" s="507"/>
      <c r="P96" s="508"/>
    </row>
    <row r="97" spans="1:16" ht="15.75" x14ac:dyDescent="0.2">
      <c r="A97" s="1662" t="s">
        <v>96</v>
      </c>
      <c r="B97" s="1662"/>
      <c r="C97" s="1662"/>
      <c r="D97" s="509">
        <v>113.29100000000003</v>
      </c>
      <c r="E97" s="509">
        <v>113.29100000000003</v>
      </c>
      <c r="F97" s="509">
        <v>65.514000000000024</v>
      </c>
      <c r="G97" s="509">
        <v>57.828071073606914</v>
      </c>
      <c r="H97" s="509"/>
      <c r="I97" s="509">
        <v>69.053000000000011</v>
      </c>
      <c r="J97" s="509">
        <v>60.951884968797167</v>
      </c>
      <c r="K97" s="509">
        <v>76.728000000000023</v>
      </c>
      <c r="L97" s="509">
        <v>67.726474300694676</v>
      </c>
      <c r="M97" s="509">
        <v>96.346000000000075</v>
      </c>
      <c r="N97" s="509">
        <v>85.042942510879115</v>
      </c>
      <c r="O97" s="509"/>
      <c r="P97" s="509"/>
    </row>
  </sheetData>
  <mergeCells count="17">
    <mergeCell ref="A11:C11"/>
    <mergeCell ref="A12:P12"/>
    <mergeCell ref="A8:P8"/>
    <mergeCell ref="A96:C96"/>
    <mergeCell ref="A97:C97"/>
    <mergeCell ref="A1:P1"/>
    <mergeCell ref="A2:A6"/>
    <mergeCell ref="B2:B6"/>
    <mergeCell ref="C2:C6"/>
    <mergeCell ref="D2:E5"/>
    <mergeCell ref="F2:N2"/>
    <mergeCell ref="O2:P5"/>
    <mergeCell ref="F3:J3"/>
    <mergeCell ref="K3:L5"/>
    <mergeCell ref="M3:N5"/>
    <mergeCell ref="F4:H5"/>
    <mergeCell ref="I4:J5"/>
  </mergeCells>
  <pageMargins left="0.7" right="0.7" top="0.75" bottom="0.75" header="0.3" footer="0.3"/>
  <pageSetup paperSize="8" scale="73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53"/>
  <sheetViews>
    <sheetView view="pageBreakPreview" zoomScale="60" zoomScaleNormal="100" workbookViewId="0">
      <selection activeCell="C23" sqref="C23"/>
    </sheetView>
  </sheetViews>
  <sheetFormatPr defaultRowHeight="12.75" x14ac:dyDescent="0.2"/>
  <cols>
    <col min="1" max="1" width="9.140625" style="239"/>
    <col min="2" max="2" width="16.28515625" style="239" customWidth="1"/>
    <col min="3" max="3" width="80.5703125" style="239" customWidth="1"/>
    <col min="4" max="4" width="31.28515625" style="239" customWidth="1"/>
    <col min="5" max="5" width="18.42578125" style="239" customWidth="1"/>
    <col min="6" max="6" width="17" style="239" customWidth="1"/>
    <col min="7" max="7" width="17.140625" style="239" customWidth="1"/>
    <col min="8" max="8" width="17.5703125" style="239" customWidth="1"/>
    <col min="9" max="16384" width="9.140625" style="239"/>
  </cols>
  <sheetData>
    <row r="1" spans="1:8" ht="30" customHeight="1" thickBot="1" x14ac:dyDescent="0.3">
      <c r="A1" s="1666" t="s">
        <v>700</v>
      </c>
      <c r="B1" s="1666"/>
      <c r="C1" s="1666"/>
      <c r="D1" s="1666"/>
      <c r="E1" s="1666"/>
      <c r="F1" s="1666"/>
      <c r="G1" s="1666"/>
      <c r="H1" s="1666"/>
    </row>
    <row r="2" spans="1:8" ht="15.75" x14ac:dyDescent="0.25">
      <c r="A2" s="1667" t="s">
        <v>132</v>
      </c>
      <c r="B2" s="1670" t="s">
        <v>62</v>
      </c>
      <c r="C2" s="1673" t="s">
        <v>1</v>
      </c>
      <c r="D2" s="1676" t="s">
        <v>2</v>
      </c>
      <c r="E2" s="1676" t="s">
        <v>512</v>
      </c>
      <c r="F2" s="1691" t="s">
        <v>513</v>
      </c>
      <c r="G2" s="1692"/>
      <c r="H2" s="1693"/>
    </row>
    <row r="3" spans="1:8" ht="15.75" x14ac:dyDescent="0.2">
      <c r="A3" s="1668"/>
      <c r="B3" s="1671"/>
      <c r="C3" s="1674"/>
      <c r="D3" s="1677"/>
      <c r="E3" s="1677"/>
      <c r="F3" s="1674" t="s">
        <v>11</v>
      </c>
      <c r="G3" s="1674"/>
      <c r="H3" s="1694" t="s">
        <v>514</v>
      </c>
    </row>
    <row r="4" spans="1:8" ht="16.5" thickBot="1" x14ac:dyDescent="0.25">
      <c r="A4" s="1669"/>
      <c r="B4" s="1672"/>
      <c r="C4" s="1675"/>
      <c r="D4" s="1678"/>
      <c r="E4" s="1678"/>
      <c r="F4" s="485" t="s">
        <v>17</v>
      </c>
      <c r="G4" s="485" t="s">
        <v>18</v>
      </c>
      <c r="H4" s="1695"/>
    </row>
    <row r="5" spans="1:8" ht="16.5" thickBot="1" x14ac:dyDescent="0.3">
      <c r="A5" s="684">
        <v>1</v>
      </c>
      <c r="B5" s="685">
        <v>2</v>
      </c>
      <c r="C5" s="685">
        <v>3</v>
      </c>
      <c r="D5" s="685">
        <v>4</v>
      </c>
      <c r="E5" s="685">
        <v>5</v>
      </c>
      <c r="F5" s="685">
        <v>6</v>
      </c>
      <c r="G5" s="685">
        <v>7</v>
      </c>
      <c r="H5" s="686">
        <v>8</v>
      </c>
    </row>
    <row r="6" spans="1:8" ht="15.75" x14ac:dyDescent="0.2">
      <c r="A6" s="543">
        <v>1</v>
      </c>
      <c r="B6" s="647" t="s">
        <v>67</v>
      </c>
      <c r="C6" s="682" t="s">
        <v>87</v>
      </c>
      <c r="D6" s="541" t="s">
        <v>265</v>
      </c>
      <c r="E6" s="683">
        <v>45.302999999999997</v>
      </c>
      <c r="F6" s="540" t="s">
        <v>516</v>
      </c>
      <c r="G6" s="483" t="s">
        <v>517</v>
      </c>
      <c r="H6" s="542">
        <v>25</v>
      </c>
    </row>
    <row r="7" spans="1:8" ht="15.75" x14ac:dyDescent="0.2">
      <c r="A7" s="480">
        <v>2</v>
      </c>
      <c r="B7" s="529" t="s">
        <v>68</v>
      </c>
      <c r="C7" s="481" t="s">
        <v>143</v>
      </c>
      <c r="D7" s="484" t="s">
        <v>518</v>
      </c>
      <c r="E7" s="484">
        <v>5.8</v>
      </c>
      <c r="F7" s="483" t="s">
        <v>85</v>
      </c>
      <c r="G7" s="483" t="s">
        <v>519</v>
      </c>
      <c r="H7" s="532">
        <v>2.59</v>
      </c>
    </row>
    <row r="8" spans="1:8" ht="15.75" x14ac:dyDescent="0.2">
      <c r="A8" s="1696">
        <v>3</v>
      </c>
      <c r="B8" s="1259">
        <v>2639596</v>
      </c>
      <c r="C8" s="1697" t="s">
        <v>43</v>
      </c>
      <c r="D8" s="1698" t="s">
        <v>44</v>
      </c>
      <c r="E8" s="1698">
        <v>293.46800000000002</v>
      </c>
      <c r="F8" s="482" t="s">
        <v>520</v>
      </c>
      <c r="G8" s="482" t="s">
        <v>84</v>
      </c>
      <c r="H8" s="700">
        <v>6</v>
      </c>
    </row>
    <row r="9" spans="1:8" ht="15.75" x14ac:dyDescent="0.2">
      <c r="A9" s="1696"/>
      <c r="B9" s="1259"/>
      <c r="C9" s="1697"/>
      <c r="D9" s="1698"/>
      <c r="E9" s="1698"/>
      <c r="F9" s="482" t="s">
        <v>521</v>
      </c>
      <c r="G9" s="482" t="s">
        <v>522</v>
      </c>
      <c r="H9" s="700">
        <v>136</v>
      </c>
    </row>
    <row r="10" spans="1:8" ht="15.75" x14ac:dyDescent="0.2">
      <c r="A10" s="1696"/>
      <c r="B10" s="1259"/>
      <c r="C10" s="1697"/>
      <c r="D10" s="1698"/>
      <c r="E10" s="1698"/>
      <c r="F10" s="482" t="s">
        <v>523</v>
      </c>
      <c r="G10" s="482" t="s">
        <v>524</v>
      </c>
      <c r="H10" s="700">
        <v>7.6979999999999986</v>
      </c>
    </row>
    <row r="11" spans="1:8" ht="15.75" x14ac:dyDescent="0.2">
      <c r="A11" s="1696"/>
      <c r="B11" s="1259"/>
      <c r="C11" s="1697"/>
      <c r="D11" s="1698"/>
      <c r="E11" s="1698"/>
      <c r="F11" s="482" t="s">
        <v>525</v>
      </c>
      <c r="G11" s="482" t="s">
        <v>526</v>
      </c>
      <c r="H11" s="700">
        <v>8</v>
      </c>
    </row>
    <row r="12" spans="1:8" ht="15.75" x14ac:dyDescent="0.2">
      <c r="A12" s="1696"/>
      <c r="B12" s="1259"/>
      <c r="C12" s="1697"/>
      <c r="D12" s="1698"/>
      <c r="E12" s="1698"/>
      <c r="F12" s="482" t="s">
        <v>527</v>
      </c>
      <c r="G12" s="482" t="s">
        <v>520</v>
      </c>
      <c r="H12" s="700">
        <v>18</v>
      </c>
    </row>
    <row r="13" spans="1:8" ht="15.75" x14ac:dyDescent="0.2">
      <c r="A13" s="1696"/>
      <c r="B13" s="1259"/>
      <c r="C13" s="1697"/>
      <c r="D13" s="1698"/>
      <c r="E13" s="1698"/>
      <c r="F13" s="482" t="s">
        <v>528</v>
      </c>
      <c r="G13" s="482" t="s">
        <v>521</v>
      </c>
      <c r="H13" s="700">
        <v>35</v>
      </c>
    </row>
    <row r="14" spans="1:8" ht="15.75" x14ac:dyDescent="0.2">
      <c r="A14" s="480">
        <v>4</v>
      </c>
      <c r="B14" s="529">
        <v>1969996</v>
      </c>
      <c r="C14" s="481" t="s">
        <v>164</v>
      </c>
      <c r="D14" s="484" t="s">
        <v>529</v>
      </c>
      <c r="E14" s="484">
        <v>1.93</v>
      </c>
      <c r="F14" s="483" t="s">
        <v>85</v>
      </c>
      <c r="G14" s="483" t="s">
        <v>530</v>
      </c>
      <c r="H14" s="532">
        <v>1.93</v>
      </c>
    </row>
    <row r="15" spans="1:8" ht="31.5" x14ac:dyDescent="0.2">
      <c r="A15" s="480">
        <v>5</v>
      </c>
      <c r="B15" s="529" t="s">
        <v>223</v>
      </c>
      <c r="C15" s="481" t="s">
        <v>146</v>
      </c>
      <c r="D15" s="484" t="s">
        <v>266</v>
      </c>
      <c r="E15" s="484">
        <v>18.899999999999999</v>
      </c>
      <c r="F15" s="483" t="s">
        <v>531</v>
      </c>
      <c r="G15" s="483" t="s">
        <v>532</v>
      </c>
      <c r="H15" s="532">
        <v>0.5</v>
      </c>
    </row>
    <row r="16" spans="1:8" ht="15.75" x14ac:dyDescent="0.2">
      <c r="A16" s="480">
        <v>6</v>
      </c>
      <c r="B16" s="529" t="s">
        <v>224</v>
      </c>
      <c r="C16" s="481" t="s">
        <v>165</v>
      </c>
      <c r="D16" s="484" t="s">
        <v>267</v>
      </c>
      <c r="E16" s="484">
        <v>9</v>
      </c>
      <c r="F16" s="483" t="s">
        <v>85</v>
      </c>
      <c r="G16" s="483" t="s">
        <v>531</v>
      </c>
      <c r="H16" s="532">
        <v>4</v>
      </c>
    </row>
    <row r="17" spans="1:8" ht="15.75" x14ac:dyDescent="0.2">
      <c r="A17" s="480">
        <v>7</v>
      </c>
      <c r="B17" s="529" t="s">
        <v>240</v>
      </c>
      <c r="C17" s="481" t="s">
        <v>168</v>
      </c>
      <c r="D17" s="484" t="s">
        <v>533</v>
      </c>
      <c r="E17" s="484">
        <v>0.6</v>
      </c>
      <c r="F17" s="483" t="s">
        <v>85</v>
      </c>
      <c r="G17" s="483" t="s">
        <v>420</v>
      </c>
      <c r="H17" s="532">
        <v>0.6</v>
      </c>
    </row>
    <row r="18" spans="1:8" ht="15.75" x14ac:dyDescent="0.2">
      <c r="A18" s="480">
        <v>8</v>
      </c>
      <c r="B18" s="529" t="s">
        <v>94</v>
      </c>
      <c r="C18" s="481" t="s">
        <v>169</v>
      </c>
      <c r="D18" s="484" t="s">
        <v>534</v>
      </c>
      <c r="E18" s="484">
        <v>6.8</v>
      </c>
      <c r="F18" s="483" t="s">
        <v>85</v>
      </c>
      <c r="G18" s="483" t="s">
        <v>434</v>
      </c>
      <c r="H18" s="532">
        <v>0.8</v>
      </c>
    </row>
    <row r="19" spans="1:8" ht="15.75" x14ac:dyDescent="0.2">
      <c r="A19" s="480">
        <v>9</v>
      </c>
      <c r="B19" s="529" t="s">
        <v>206</v>
      </c>
      <c r="C19" s="481" t="s">
        <v>150</v>
      </c>
      <c r="D19" s="484" t="s">
        <v>535</v>
      </c>
      <c r="E19" s="484">
        <v>12.506</v>
      </c>
      <c r="F19" s="483" t="s">
        <v>531</v>
      </c>
      <c r="G19" s="483" t="s">
        <v>536</v>
      </c>
      <c r="H19" s="532">
        <v>10.029999999999999</v>
      </c>
    </row>
    <row r="20" spans="1:8" ht="15.75" x14ac:dyDescent="0.2">
      <c r="A20" s="480">
        <v>10</v>
      </c>
      <c r="B20" s="529" t="s">
        <v>207</v>
      </c>
      <c r="C20" s="481" t="s">
        <v>151</v>
      </c>
      <c r="D20" s="484" t="s">
        <v>259</v>
      </c>
      <c r="E20" s="484">
        <v>6.6</v>
      </c>
      <c r="F20" s="483" t="s">
        <v>85</v>
      </c>
      <c r="G20" s="483" t="s">
        <v>537</v>
      </c>
      <c r="H20" s="532">
        <v>6.6</v>
      </c>
    </row>
    <row r="21" spans="1:8" ht="15.75" x14ac:dyDescent="0.2">
      <c r="A21" s="480">
        <v>11</v>
      </c>
      <c r="B21" s="529">
        <v>1970019</v>
      </c>
      <c r="C21" s="481" t="s">
        <v>45</v>
      </c>
      <c r="D21" s="484" t="s">
        <v>46</v>
      </c>
      <c r="E21" s="484">
        <v>30.512</v>
      </c>
      <c r="F21" s="483" t="s">
        <v>85</v>
      </c>
      <c r="G21" s="483" t="s">
        <v>93</v>
      </c>
      <c r="H21" s="532">
        <v>30.512</v>
      </c>
    </row>
    <row r="22" spans="1:8" ht="15.75" x14ac:dyDescent="0.2">
      <c r="A22" s="480">
        <v>12</v>
      </c>
      <c r="B22" s="529">
        <v>1970012</v>
      </c>
      <c r="C22" s="481" t="s">
        <v>47</v>
      </c>
      <c r="D22" s="484" t="s">
        <v>538</v>
      </c>
      <c r="E22" s="484">
        <v>7.27</v>
      </c>
      <c r="F22" s="483" t="s">
        <v>85</v>
      </c>
      <c r="G22" s="483" t="s">
        <v>539</v>
      </c>
      <c r="H22" s="532">
        <v>7.27</v>
      </c>
    </row>
    <row r="23" spans="1:8" ht="15.75" x14ac:dyDescent="0.2">
      <c r="A23" s="480">
        <v>13</v>
      </c>
      <c r="B23" s="529">
        <v>1969959</v>
      </c>
      <c r="C23" s="481" t="s">
        <v>48</v>
      </c>
      <c r="D23" s="484" t="s">
        <v>49</v>
      </c>
      <c r="E23" s="484">
        <v>29.95</v>
      </c>
      <c r="F23" s="483" t="s">
        <v>85</v>
      </c>
      <c r="G23" s="483" t="s">
        <v>86</v>
      </c>
      <c r="H23" s="532">
        <v>29.95</v>
      </c>
    </row>
    <row r="24" spans="1:8" ht="15.75" x14ac:dyDescent="0.2">
      <c r="A24" s="480">
        <v>14</v>
      </c>
      <c r="B24" s="529" t="s">
        <v>210</v>
      </c>
      <c r="C24" s="481" t="s">
        <v>173</v>
      </c>
      <c r="D24" s="484" t="s">
        <v>540</v>
      </c>
      <c r="E24" s="484">
        <v>2.4569999999999999</v>
      </c>
      <c r="F24" s="483" t="s">
        <v>85</v>
      </c>
      <c r="G24" s="483" t="s">
        <v>541</v>
      </c>
      <c r="H24" s="532">
        <v>1.9570000000000001</v>
      </c>
    </row>
    <row r="25" spans="1:8" ht="15.75" x14ac:dyDescent="0.2">
      <c r="A25" s="480">
        <v>15</v>
      </c>
      <c r="B25" s="529" t="s">
        <v>205</v>
      </c>
      <c r="C25" s="481" t="s">
        <v>153</v>
      </c>
      <c r="D25" s="484" t="s">
        <v>256</v>
      </c>
      <c r="E25" s="484">
        <v>4.05</v>
      </c>
      <c r="F25" s="483" t="s">
        <v>542</v>
      </c>
      <c r="G25" s="483" t="s">
        <v>543</v>
      </c>
      <c r="H25" s="532">
        <v>1.05</v>
      </c>
    </row>
    <row r="26" spans="1:8" ht="15.75" x14ac:dyDescent="0.2">
      <c r="A26" s="480">
        <v>16</v>
      </c>
      <c r="B26" s="529" t="s">
        <v>239</v>
      </c>
      <c r="C26" s="481" t="s">
        <v>154</v>
      </c>
      <c r="D26" s="484" t="s">
        <v>544</v>
      </c>
      <c r="E26" s="484">
        <v>2.0449999999999999</v>
      </c>
      <c r="F26" s="483" t="s">
        <v>85</v>
      </c>
      <c r="G26" s="483" t="s">
        <v>545</v>
      </c>
      <c r="H26" s="532">
        <v>0.1</v>
      </c>
    </row>
    <row r="27" spans="1:8" ht="15.75" x14ac:dyDescent="0.2">
      <c r="A27" s="480">
        <v>17</v>
      </c>
      <c r="B27" s="529">
        <v>1969997</v>
      </c>
      <c r="C27" s="481" t="s">
        <v>90</v>
      </c>
      <c r="D27" s="484" t="s">
        <v>546</v>
      </c>
      <c r="E27" s="484">
        <v>3.4649999999999999</v>
      </c>
      <c r="F27" s="483" t="s">
        <v>85</v>
      </c>
      <c r="G27" s="483" t="s">
        <v>91</v>
      </c>
      <c r="H27" s="697">
        <v>3.4649999999999999</v>
      </c>
    </row>
    <row r="28" spans="1:8" ht="15.75" x14ac:dyDescent="0.2">
      <c r="A28" s="1663">
        <v>18</v>
      </c>
      <c r="B28" s="1663">
        <v>1969988</v>
      </c>
      <c r="C28" s="1679" t="s">
        <v>50</v>
      </c>
      <c r="D28" s="1682" t="s">
        <v>51</v>
      </c>
      <c r="E28" s="1685">
        <v>134</v>
      </c>
      <c r="F28" s="483" t="s">
        <v>85</v>
      </c>
      <c r="G28" s="482" t="s">
        <v>547</v>
      </c>
      <c r="H28" s="700">
        <v>18</v>
      </c>
    </row>
    <row r="29" spans="1:8" ht="15.75" x14ac:dyDescent="0.2">
      <c r="A29" s="1664"/>
      <c r="B29" s="1664"/>
      <c r="C29" s="1680"/>
      <c r="D29" s="1683"/>
      <c r="E29" s="1686"/>
      <c r="F29" s="483" t="s">
        <v>547</v>
      </c>
      <c r="G29" s="699" t="s">
        <v>548</v>
      </c>
      <c r="H29" s="700">
        <v>7.5</v>
      </c>
    </row>
    <row r="30" spans="1:8" ht="15.75" x14ac:dyDescent="0.25">
      <c r="A30" s="1664"/>
      <c r="B30" s="1664"/>
      <c r="C30" s="1680"/>
      <c r="D30" s="1683"/>
      <c r="E30" s="1686"/>
      <c r="F30" s="533" t="s">
        <v>548</v>
      </c>
      <c r="G30" s="533" t="s">
        <v>549</v>
      </c>
      <c r="H30" s="700">
        <v>20.200000000000003</v>
      </c>
    </row>
    <row r="31" spans="1:8" ht="15.75" x14ac:dyDescent="0.2">
      <c r="A31" s="1664"/>
      <c r="B31" s="1664"/>
      <c r="C31" s="1680"/>
      <c r="D31" s="1683"/>
      <c r="E31" s="1686"/>
      <c r="F31" s="483" t="s">
        <v>701</v>
      </c>
      <c r="G31" s="699" t="s">
        <v>283</v>
      </c>
      <c r="H31" s="698">
        <v>12.549999999999997</v>
      </c>
    </row>
    <row r="32" spans="1:8" ht="15.75" x14ac:dyDescent="0.2">
      <c r="A32" s="1664"/>
      <c r="B32" s="1664"/>
      <c r="C32" s="1680"/>
      <c r="D32" s="1683"/>
      <c r="E32" s="1686"/>
      <c r="F32" s="483" t="s">
        <v>702</v>
      </c>
      <c r="G32" s="699" t="s">
        <v>338</v>
      </c>
      <c r="H32" s="698">
        <v>9.5</v>
      </c>
    </row>
    <row r="33" spans="1:8" ht="15.75" x14ac:dyDescent="0.2">
      <c r="A33" s="1665"/>
      <c r="B33" s="1665"/>
      <c r="C33" s="1681"/>
      <c r="D33" s="1684"/>
      <c r="E33" s="1687"/>
      <c r="F33" s="483" t="s">
        <v>338</v>
      </c>
      <c r="G33" s="699" t="s">
        <v>550</v>
      </c>
      <c r="H33" s="718">
        <v>12.200000000000003</v>
      </c>
    </row>
    <row r="34" spans="1:8" ht="15.75" x14ac:dyDescent="0.2">
      <c r="A34" s="1663">
        <v>19</v>
      </c>
      <c r="B34" s="1663">
        <v>1970023</v>
      </c>
      <c r="C34" s="1679" t="s">
        <v>52</v>
      </c>
      <c r="D34" s="1682" t="s">
        <v>53</v>
      </c>
      <c r="E34" s="1685">
        <v>408.04</v>
      </c>
      <c r="F34" s="483" t="s">
        <v>85</v>
      </c>
      <c r="G34" s="483" t="s">
        <v>284</v>
      </c>
      <c r="H34" s="700">
        <v>93.5</v>
      </c>
    </row>
    <row r="35" spans="1:8" ht="15.75" x14ac:dyDescent="0.2">
      <c r="A35" s="1664"/>
      <c r="B35" s="1664"/>
      <c r="C35" s="1680"/>
      <c r="D35" s="1683"/>
      <c r="E35" s="1686"/>
      <c r="F35" s="483" t="s">
        <v>528</v>
      </c>
      <c r="G35" s="483" t="s">
        <v>551</v>
      </c>
      <c r="H35" s="700">
        <v>8</v>
      </c>
    </row>
    <row r="36" spans="1:8" ht="15.75" x14ac:dyDescent="0.2">
      <c r="A36" s="1664"/>
      <c r="B36" s="1664"/>
      <c r="C36" s="1680"/>
      <c r="D36" s="1683"/>
      <c r="E36" s="1686"/>
      <c r="F36" s="483" t="s">
        <v>551</v>
      </c>
      <c r="G36" s="483" t="s">
        <v>552</v>
      </c>
      <c r="H36" s="700">
        <v>26</v>
      </c>
    </row>
    <row r="37" spans="1:8" ht="15.75" x14ac:dyDescent="0.25">
      <c r="A37" s="1664"/>
      <c r="B37" s="1664"/>
      <c r="C37" s="1680"/>
      <c r="D37" s="1683"/>
      <c r="E37" s="1686"/>
      <c r="F37" s="533" t="s">
        <v>553</v>
      </c>
      <c r="G37" s="533" t="s">
        <v>554</v>
      </c>
      <c r="H37" s="700">
        <v>7.5</v>
      </c>
    </row>
    <row r="38" spans="1:8" ht="15.75" x14ac:dyDescent="0.25">
      <c r="A38" s="1664"/>
      <c r="B38" s="1664"/>
      <c r="C38" s="1680"/>
      <c r="D38" s="1683"/>
      <c r="E38" s="1686"/>
      <c r="F38" s="533" t="s">
        <v>555</v>
      </c>
      <c r="G38" s="533" t="s">
        <v>699</v>
      </c>
      <c r="H38" s="700">
        <v>68.199999999999989</v>
      </c>
    </row>
    <row r="39" spans="1:8" ht="15.75" x14ac:dyDescent="0.2">
      <c r="A39" s="1664"/>
      <c r="B39" s="1664"/>
      <c r="C39" s="1680"/>
      <c r="D39" s="1683"/>
      <c r="E39" s="1686"/>
      <c r="F39" s="483" t="s">
        <v>556</v>
      </c>
      <c r="G39" s="483" t="s">
        <v>557</v>
      </c>
      <c r="H39" s="700">
        <v>23</v>
      </c>
    </row>
    <row r="40" spans="1:8" ht="15.75" x14ac:dyDescent="0.2">
      <c r="A40" s="1664"/>
      <c r="B40" s="1664"/>
      <c r="C40" s="1680"/>
      <c r="D40" s="1683"/>
      <c r="E40" s="1686"/>
      <c r="F40" s="483" t="s">
        <v>558</v>
      </c>
      <c r="G40" s="483" t="s">
        <v>559</v>
      </c>
      <c r="H40" s="700">
        <v>5</v>
      </c>
    </row>
    <row r="41" spans="1:8" ht="15.75" x14ac:dyDescent="0.2">
      <c r="A41" s="1665"/>
      <c r="B41" s="1665"/>
      <c r="C41" s="1681"/>
      <c r="D41" s="1684"/>
      <c r="E41" s="1687"/>
      <c r="F41" s="483" t="s">
        <v>560</v>
      </c>
      <c r="G41" s="483" t="s">
        <v>561</v>
      </c>
      <c r="H41" s="700">
        <v>4.132000000000005</v>
      </c>
    </row>
    <row r="42" spans="1:8" ht="15.75" x14ac:dyDescent="0.2">
      <c r="A42" s="480">
        <v>20</v>
      </c>
      <c r="B42" s="529" t="s">
        <v>220</v>
      </c>
      <c r="C42" s="481" t="s">
        <v>156</v>
      </c>
      <c r="D42" s="484" t="s">
        <v>562</v>
      </c>
      <c r="E42" s="484">
        <v>15</v>
      </c>
      <c r="F42" s="483" t="s">
        <v>85</v>
      </c>
      <c r="G42" s="483" t="s">
        <v>563</v>
      </c>
      <c r="H42" s="698">
        <v>1.3</v>
      </c>
    </row>
    <row r="43" spans="1:8" ht="15.75" x14ac:dyDescent="0.2">
      <c r="A43" s="480">
        <v>21</v>
      </c>
      <c r="B43" s="529" t="s">
        <v>204</v>
      </c>
      <c r="C43" s="481" t="s">
        <v>184</v>
      </c>
      <c r="D43" s="484" t="s">
        <v>564</v>
      </c>
      <c r="E43" s="484">
        <v>14</v>
      </c>
      <c r="F43" s="483" t="s">
        <v>85</v>
      </c>
      <c r="G43" s="483" t="s">
        <v>565</v>
      </c>
      <c r="H43" s="698">
        <v>0.66</v>
      </c>
    </row>
    <row r="44" spans="1:8" ht="15.75" x14ac:dyDescent="0.2">
      <c r="A44" s="1663">
        <v>22</v>
      </c>
      <c r="B44" s="1386">
        <v>1969971</v>
      </c>
      <c r="C44" s="1679" t="s">
        <v>158</v>
      </c>
      <c r="D44" s="1685" t="s">
        <v>60</v>
      </c>
      <c r="E44" s="1685">
        <v>67.495000000000005</v>
      </c>
      <c r="F44" s="483" t="s">
        <v>85</v>
      </c>
      <c r="G44" s="483" t="s">
        <v>626</v>
      </c>
      <c r="H44" s="700">
        <v>24</v>
      </c>
    </row>
    <row r="45" spans="1:8" ht="15.75" x14ac:dyDescent="0.2">
      <c r="A45" s="1665"/>
      <c r="B45" s="1377"/>
      <c r="C45" s="1681"/>
      <c r="D45" s="1687"/>
      <c r="E45" s="1687"/>
      <c r="F45" s="483" t="s">
        <v>566</v>
      </c>
      <c r="G45" s="483" t="s">
        <v>567</v>
      </c>
      <c r="H45" s="700">
        <v>4.7450000000000001</v>
      </c>
    </row>
    <row r="46" spans="1:8" ht="15.75" x14ac:dyDescent="0.2">
      <c r="A46" s="480">
        <v>23</v>
      </c>
      <c r="B46" s="529" t="s">
        <v>219</v>
      </c>
      <c r="C46" s="481" t="s">
        <v>186</v>
      </c>
      <c r="D46" s="484" t="s">
        <v>568</v>
      </c>
      <c r="E46" s="484">
        <v>1.5</v>
      </c>
      <c r="F46" s="483" t="s">
        <v>85</v>
      </c>
      <c r="G46" s="483" t="s">
        <v>569</v>
      </c>
      <c r="H46" s="532">
        <v>1.5</v>
      </c>
    </row>
    <row r="47" spans="1:8" ht="15.75" x14ac:dyDescent="0.2">
      <c r="A47" s="480">
        <v>24</v>
      </c>
      <c r="B47" s="529" t="s">
        <v>216</v>
      </c>
      <c r="C47" s="481" t="s">
        <v>190</v>
      </c>
      <c r="D47" s="484" t="s">
        <v>570</v>
      </c>
      <c r="E47" s="484">
        <v>3.7</v>
      </c>
      <c r="F47" s="483" t="s">
        <v>85</v>
      </c>
      <c r="G47" s="483" t="s">
        <v>571</v>
      </c>
      <c r="H47" s="532">
        <v>3.7</v>
      </c>
    </row>
    <row r="48" spans="1:8" ht="15.75" x14ac:dyDescent="0.2">
      <c r="A48" s="480">
        <v>25</v>
      </c>
      <c r="B48" s="529" t="s">
        <v>95</v>
      </c>
      <c r="C48" s="481" t="s">
        <v>197</v>
      </c>
      <c r="D48" s="484" t="s">
        <v>572</v>
      </c>
      <c r="E48" s="484">
        <v>7.98</v>
      </c>
      <c r="F48" s="483" t="s">
        <v>542</v>
      </c>
      <c r="G48" s="483" t="s">
        <v>573</v>
      </c>
      <c r="H48" s="532">
        <v>4</v>
      </c>
    </row>
    <row r="49" spans="1:10" ht="15.75" x14ac:dyDescent="0.2">
      <c r="A49" s="480">
        <v>26</v>
      </c>
      <c r="B49" s="529" t="s">
        <v>247</v>
      </c>
      <c r="C49" s="481" t="s">
        <v>198</v>
      </c>
      <c r="D49" s="484" t="s">
        <v>574</v>
      </c>
      <c r="E49" s="484">
        <v>18.568000000000001</v>
      </c>
      <c r="F49" s="483" t="s">
        <v>85</v>
      </c>
      <c r="G49" s="483" t="s">
        <v>575</v>
      </c>
      <c r="H49" s="532">
        <v>8.5679999999999996</v>
      </c>
    </row>
    <row r="50" spans="1:10" ht="15.75" x14ac:dyDescent="0.2">
      <c r="A50" s="480">
        <v>27</v>
      </c>
      <c r="B50" s="529" t="s">
        <v>218</v>
      </c>
      <c r="C50" s="481" t="s">
        <v>199</v>
      </c>
      <c r="D50" s="484" t="s">
        <v>576</v>
      </c>
      <c r="E50" s="484">
        <v>14.839</v>
      </c>
      <c r="F50" s="483" t="s">
        <v>85</v>
      </c>
      <c r="G50" s="483" t="s">
        <v>577</v>
      </c>
      <c r="H50" s="532">
        <v>2.9990000000000001</v>
      </c>
    </row>
    <row r="51" spans="1:10" ht="15.75" x14ac:dyDescent="0.2">
      <c r="A51" s="480">
        <v>28</v>
      </c>
      <c r="B51" s="529" t="s">
        <v>214</v>
      </c>
      <c r="C51" s="481" t="s">
        <v>201</v>
      </c>
      <c r="D51" s="484" t="s">
        <v>578</v>
      </c>
      <c r="E51" s="484">
        <v>48.819000000000003</v>
      </c>
      <c r="F51" s="483" t="s">
        <v>85</v>
      </c>
      <c r="G51" s="483" t="s">
        <v>579</v>
      </c>
      <c r="H51" s="532">
        <v>1.34</v>
      </c>
    </row>
    <row r="52" spans="1:10" ht="16.5" thickBot="1" x14ac:dyDescent="0.25">
      <c r="A52" s="480">
        <v>29</v>
      </c>
      <c r="B52" s="480">
        <v>3546616</v>
      </c>
      <c r="C52" s="481" t="s">
        <v>203</v>
      </c>
      <c r="D52" s="483" t="s">
        <v>657</v>
      </c>
      <c r="E52" s="484">
        <v>2.754</v>
      </c>
      <c r="F52" s="483" t="s">
        <v>85</v>
      </c>
      <c r="G52" s="483" t="s">
        <v>580</v>
      </c>
      <c r="H52" s="532">
        <v>2.754</v>
      </c>
    </row>
    <row r="53" spans="1:10" ht="16.5" thickBot="1" x14ac:dyDescent="0.3">
      <c r="A53" s="1688" t="s">
        <v>79</v>
      </c>
      <c r="B53" s="1689"/>
      <c r="C53" s="1689"/>
      <c r="D53" s="1690"/>
      <c r="E53" s="530">
        <f>SUM(E6:E52)</f>
        <v>1217.3509999999997</v>
      </c>
      <c r="F53" s="531" t="s">
        <v>515</v>
      </c>
      <c r="G53" s="531" t="s">
        <v>515</v>
      </c>
      <c r="H53" s="530">
        <f>SUM(H6:H52)</f>
        <v>707.90000000000009</v>
      </c>
      <c r="J53" s="278"/>
    </row>
  </sheetData>
  <mergeCells count="30">
    <mergeCell ref="A53:D53"/>
    <mergeCell ref="F2:H2"/>
    <mergeCell ref="E2:E4"/>
    <mergeCell ref="H3:H4"/>
    <mergeCell ref="D28:D33"/>
    <mergeCell ref="E28:E33"/>
    <mergeCell ref="A8:A13"/>
    <mergeCell ref="B8:B13"/>
    <mergeCell ref="C8:C13"/>
    <mergeCell ref="A44:A45"/>
    <mergeCell ref="B44:B45"/>
    <mergeCell ref="C44:C45"/>
    <mergeCell ref="D44:D45"/>
    <mergeCell ref="D8:D13"/>
    <mergeCell ref="E8:E13"/>
    <mergeCell ref="E44:E45"/>
    <mergeCell ref="A34:A41"/>
    <mergeCell ref="B34:B41"/>
    <mergeCell ref="A1:H1"/>
    <mergeCell ref="A2:A4"/>
    <mergeCell ref="B2:B4"/>
    <mergeCell ref="C2:C4"/>
    <mergeCell ref="D2:D4"/>
    <mergeCell ref="F3:G3"/>
    <mergeCell ref="B28:B33"/>
    <mergeCell ref="C28:C33"/>
    <mergeCell ref="A28:A33"/>
    <mergeCell ref="C34:C41"/>
    <mergeCell ref="D34:D41"/>
    <mergeCell ref="E34:E41"/>
  </mergeCells>
  <pageMargins left="0.7" right="0.7" top="0.75" bottom="0.75" header="0.3" footer="0.3"/>
  <pageSetup paperSize="8" scale="64" fitToHeight="0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96"/>
  <sheetViews>
    <sheetView view="pageBreakPreview" topLeftCell="A13" zoomScaleNormal="100" zoomScaleSheetLayoutView="100" workbookViewId="0">
      <selection activeCell="J102" sqref="J102"/>
    </sheetView>
  </sheetViews>
  <sheetFormatPr defaultRowHeight="12.75" x14ac:dyDescent="0.2"/>
  <cols>
    <col min="1" max="1" width="3" customWidth="1"/>
    <col min="2" max="2" width="3.7109375" bestFit="1" customWidth="1"/>
    <col min="3" max="3" width="29.28515625" style="50" customWidth="1"/>
    <col min="4" max="4" width="12.28515625" bestFit="1" customWidth="1"/>
    <col min="5" max="5" width="11.140625" bestFit="1" customWidth="1"/>
    <col min="6" max="8" width="12.28515625" bestFit="1" customWidth="1"/>
    <col min="9" max="9" width="11.140625" bestFit="1" customWidth="1"/>
    <col min="10" max="10" width="10.85546875" bestFit="1" customWidth="1"/>
    <col min="11" max="11" width="9.5703125" bestFit="1" customWidth="1"/>
    <col min="12" max="12" width="11" bestFit="1" customWidth="1"/>
    <col min="13" max="13" width="9.5703125" bestFit="1" customWidth="1"/>
    <col min="14" max="14" width="8.140625" bestFit="1" customWidth="1"/>
    <col min="15" max="15" width="8.5703125" bestFit="1" customWidth="1"/>
  </cols>
  <sheetData>
    <row r="2" spans="2:15" ht="15.75" customHeight="1" x14ac:dyDescent="0.25">
      <c r="B2" s="1724" t="s">
        <v>131</v>
      </c>
      <c r="C2" s="1724"/>
      <c r="D2" s="1724"/>
      <c r="E2" s="1724"/>
      <c r="F2" s="1724"/>
      <c r="G2" s="1724"/>
      <c r="H2" s="1724"/>
      <c r="I2" s="1724"/>
      <c r="J2" s="1724"/>
    </row>
    <row r="3" spans="2:15" ht="31.5" customHeight="1" x14ac:dyDescent="0.25">
      <c r="B3" s="1724" t="s">
        <v>157</v>
      </c>
      <c r="C3" s="1724"/>
      <c r="D3" s="1724"/>
      <c r="E3" s="1724"/>
      <c r="F3" s="1724"/>
      <c r="G3" s="1724"/>
      <c r="H3" s="1724"/>
      <c r="I3" s="1724"/>
      <c r="J3" s="1724"/>
    </row>
    <row r="4" spans="2:15" ht="15.75" thickBot="1" x14ac:dyDescent="0.3">
      <c r="B4" s="9"/>
      <c r="C4" s="9"/>
      <c r="D4" s="10"/>
      <c r="E4" s="11"/>
      <c r="F4" s="10"/>
      <c r="G4" s="10"/>
      <c r="H4" s="10"/>
      <c r="I4" s="12"/>
      <c r="J4" s="12"/>
    </row>
    <row r="5" spans="2:15" ht="13.5" thickBot="1" x14ac:dyDescent="0.25">
      <c r="B5" s="13" t="s">
        <v>0</v>
      </c>
      <c r="C5" s="1725" t="s">
        <v>133</v>
      </c>
      <c r="D5" s="1708" t="s">
        <v>103</v>
      </c>
      <c r="E5" s="1728" t="s">
        <v>134</v>
      </c>
      <c r="F5" s="1729"/>
      <c r="G5" s="1729"/>
      <c r="H5" s="1729"/>
      <c r="I5" s="1729"/>
      <c r="J5" s="1730"/>
    </row>
    <row r="6" spans="2:15" ht="13.5" thickBot="1" x14ac:dyDescent="0.25">
      <c r="B6" s="14" t="s">
        <v>141</v>
      </c>
      <c r="C6" s="1726"/>
      <c r="D6" s="1727"/>
      <c r="E6" s="15" t="s">
        <v>135</v>
      </c>
      <c r="F6" s="16" t="s">
        <v>136</v>
      </c>
      <c r="G6" s="16" t="s">
        <v>137</v>
      </c>
      <c r="H6" s="16" t="s">
        <v>138</v>
      </c>
      <c r="I6" s="16" t="s">
        <v>139</v>
      </c>
      <c r="J6" s="16" t="s">
        <v>140</v>
      </c>
    </row>
    <row r="7" spans="2:15" s="20" customFormat="1" ht="166.5" thickBot="1" x14ac:dyDescent="0.25">
      <c r="B7" s="17">
        <v>1</v>
      </c>
      <c r="C7" s="18" t="s">
        <v>142</v>
      </c>
      <c r="D7" s="19" t="e">
        <f>SUM(E7:J7)</f>
        <v>#REF!</v>
      </c>
      <c r="E7" s="72" t="e">
        <f t="shared" ref="E7:J7" si="0">SUM(E8:E11)</f>
        <v>#REF!</v>
      </c>
      <c r="F7" s="72" t="e">
        <f t="shared" si="0"/>
        <v>#REF!</v>
      </c>
      <c r="G7" s="72" t="e">
        <f t="shared" si="0"/>
        <v>#REF!</v>
      </c>
      <c r="H7" s="72" t="e">
        <f t="shared" si="0"/>
        <v>#REF!</v>
      </c>
      <c r="I7" s="72" t="e">
        <f t="shared" si="0"/>
        <v>#REF!</v>
      </c>
      <c r="J7" s="72" t="e">
        <f t="shared" si="0"/>
        <v>#REF!</v>
      </c>
      <c r="M7" s="70"/>
      <c r="N7" s="70"/>
      <c r="O7" s="70"/>
    </row>
    <row r="8" spans="2:15" s="20" customFormat="1" ht="14.25" thickBot="1" x14ac:dyDescent="0.25">
      <c r="B8" s="21"/>
      <c r="C8" s="22" t="s">
        <v>48</v>
      </c>
      <c r="D8" s="23" t="e">
        <f t="shared" ref="D8:D11" si="1">SUM(E8:J8)</f>
        <v>#REF!</v>
      </c>
      <c r="E8" s="24"/>
      <c r="F8" s="24"/>
      <c r="G8" s="24" t="e">
        <f>#REF!</f>
        <v>#REF!</v>
      </c>
      <c r="H8" s="24"/>
      <c r="I8" s="24"/>
      <c r="J8" s="24"/>
      <c r="M8" s="70"/>
      <c r="N8" s="71"/>
      <c r="O8" s="71"/>
    </row>
    <row r="9" spans="2:15" s="20" customFormat="1" ht="64.5" thickBot="1" x14ac:dyDescent="0.25">
      <c r="B9" s="21"/>
      <c r="C9" s="22" t="s">
        <v>155</v>
      </c>
      <c r="D9" s="23" t="e">
        <f t="shared" si="1"/>
        <v>#REF!</v>
      </c>
      <c r="E9" s="24"/>
      <c r="F9" s="24"/>
      <c r="G9" s="24" t="e">
        <f>#REF!+#REF!</f>
        <v>#REF!</v>
      </c>
      <c r="H9" s="24" t="e">
        <f>#REF!</f>
        <v>#REF!</v>
      </c>
      <c r="I9" s="24"/>
      <c r="J9" s="24"/>
      <c r="M9" s="70"/>
      <c r="N9" s="1714"/>
      <c r="O9" s="1715"/>
    </row>
    <row r="10" spans="2:15" s="20" customFormat="1" ht="26.25" thickBot="1" x14ac:dyDescent="0.25">
      <c r="B10" s="21"/>
      <c r="C10" s="22" t="s">
        <v>52</v>
      </c>
      <c r="D10" s="23" t="e">
        <f t="shared" si="1"/>
        <v>#REF!</v>
      </c>
      <c r="E10" s="24" t="e">
        <f>#REF!</f>
        <v>#REF!</v>
      </c>
      <c r="F10" s="101" t="e">
        <f>#REF!</f>
        <v>#REF!</v>
      </c>
      <c r="G10" s="24"/>
      <c r="H10" s="24"/>
      <c r="I10" s="101" t="e">
        <f>#REF!</f>
        <v>#REF!</v>
      </c>
      <c r="J10" s="101" t="e">
        <f>#REF!</f>
        <v>#REF!</v>
      </c>
    </row>
    <row r="11" spans="2:15" s="20" customFormat="1" ht="16.5" thickBot="1" x14ac:dyDescent="0.25">
      <c r="B11" s="25"/>
      <c r="C11" s="22" t="s">
        <v>158</v>
      </c>
      <c r="D11" s="23" t="e">
        <f t="shared" si="1"/>
        <v>#REF!</v>
      </c>
      <c r="E11" s="24"/>
      <c r="F11" s="24"/>
      <c r="G11" s="24"/>
      <c r="H11" s="24" t="e">
        <f>#REF!+#REF!</f>
        <v>#REF!</v>
      </c>
      <c r="I11" s="24"/>
      <c r="J11" s="26"/>
    </row>
    <row r="12" spans="2:15" s="20" customFormat="1" ht="15.75" x14ac:dyDescent="0.2">
      <c r="B12" s="56"/>
      <c r="C12" s="57"/>
      <c r="D12" s="58"/>
      <c r="E12" s="59"/>
      <c r="F12" s="59"/>
      <c r="G12" s="59"/>
      <c r="H12" s="59"/>
      <c r="I12" s="59"/>
      <c r="J12" s="60"/>
    </row>
    <row r="13" spans="2:15" s="20" customFormat="1" ht="15.75" x14ac:dyDescent="0.2">
      <c r="B13" s="56"/>
      <c r="C13" s="54" t="s">
        <v>276</v>
      </c>
      <c r="D13" s="55" t="e">
        <f>SUM(D9:D11)-F10</f>
        <v>#REF!</v>
      </c>
      <c r="E13" s="59"/>
      <c r="F13" s="59"/>
      <c r="G13" s="59"/>
      <c r="H13" s="59"/>
      <c r="I13" s="59"/>
      <c r="J13" s="60"/>
    </row>
    <row r="14" spans="2:15" s="20" customFormat="1" ht="15.75" x14ac:dyDescent="0.2">
      <c r="B14" s="56"/>
      <c r="C14" s="54" t="s">
        <v>277</v>
      </c>
      <c r="D14" s="55" t="e">
        <f>SUM(D8:D8)+F10</f>
        <v>#REF!</v>
      </c>
      <c r="E14" s="59"/>
      <c r="F14" s="59"/>
      <c r="G14" s="59"/>
      <c r="H14" s="59"/>
      <c r="I14" s="59"/>
      <c r="J14" s="60"/>
    </row>
    <row r="15" spans="2:15" s="20" customFormat="1" ht="15.75" x14ac:dyDescent="0.2">
      <c r="B15" s="56"/>
      <c r="C15" s="57"/>
      <c r="D15" s="58"/>
      <c r="E15" s="59"/>
      <c r="F15" s="59"/>
      <c r="G15" s="59"/>
      <c r="H15" s="59"/>
      <c r="I15" s="59"/>
      <c r="J15" s="60"/>
    </row>
    <row r="16" spans="2:15" s="20" customFormat="1" ht="15.75" customHeight="1" x14ac:dyDescent="0.2">
      <c r="B16" s="1723" t="s">
        <v>301</v>
      </c>
      <c r="C16" s="1723"/>
      <c r="D16" s="1723"/>
      <c r="E16" s="1723"/>
      <c r="F16" s="1723"/>
      <c r="G16" s="1723"/>
      <c r="H16" s="1723"/>
      <c r="I16" s="1723"/>
      <c r="J16" s="1723"/>
      <c r="K16" s="1723"/>
      <c r="L16" s="1723"/>
      <c r="M16" s="1723"/>
      <c r="N16" s="1723"/>
    </row>
    <row r="17" spans="2:21" s="20" customFormat="1" x14ac:dyDescent="0.2">
      <c r="B17" s="44"/>
      <c r="C17" s="45" t="s">
        <v>48</v>
      </c>
      <c r="D17" s="74" t="s">
        <v>288</v>
      </c>
      <c r="E17" s="74"/>
      <c r="G17" s="74"/>
      <c r="H17" s="74"/>
      <c r="I17" s="74"/>
      <c r="J17" s="74"/>
      <c r="K17" s="54"/>
      <c r="L17" s="54"/>
      <c r="M17" s="54"/>
      <c r="N17" s="54"/>
    </row>
    <row r="18" spans="2:21" s="20" customFormat="1" ht="63.75" x14ac:dyDescent="0.2">
      <c r="B18" s="44"/>
      <c r="C18" s="45" t="s">
        <v>155</v>
      </c>
      <c r="D18" s="73" t="s">
        <v>293</v>
      </c>
      <c r="E18" s="74" t="s">
        <v>289</v>
      </c>
      <c r="F18" s="74" t="s">
        <v>290</v>
      </c>
      <c r="G18" s="74"/>
      <c r="H18" s="74"/>
      <c r="I18" s="74"/>
      <c r="J18" s="75"/>
      <c r="K18" s="54"/>
      <c r="L18" s="54"/>
      <c r="M18" s="54"/>
      <c r="N18" s="54"/>
    </row>
    <row r="19" spans="2:21" s="20" customFormat="1" ht="25.5" x14ac:dyDescent="0.2">
      <c r="B19" s="44"/>
      <c r="C19" s="45" t="s">
        <v>52</v>
      </c>
      <c r="D19" s="73" t="s">
        <v>287</v>
      </c>
      <c r="E19" s="76" t="s">
        <v>294</v>
      </c>
      <c r="F19" s="76" t="s">
        <v>295</v>
      </c>
      <c r="G19" s="76" t="s">
        <v>296</v>
      </c>
      <c r="H19" s="76" t="s">
        <v>297</v>
      </c>
      <c r="I19" s="76" t="s">
        <v>298</v>
      </c>
      <c r="J19" s="76" t="s">
        <v>299</v>
      </c>
      <c r="K19" s="76" t="s">
        <v>300</v>
      </c>
      <c r="L19" s="76" t="s">
        <v>285</v>
      </c>
      <c r="M19" s="76" t="s">
        <v>286</v>
      </c>
      <c r="N19" s="76" t="s">
        <v>286</v>
      </c>
    </row>
    <row r="20" spans="2:21" s="20" customFormat="1" ht="15.75" x14ac:dyDescent="0.2">
      <c r="B20" s="44"/>
      <c r="C20" s="45" t="s">
        <v>158</v>
      </c>
      <c r="D20" s="73" t="s">
        <v>291</v>
      </c>
      <c r="E20" s="76" t="s">
        <v>292</v>
      </c>
      <c r="F20" s="74"/>
      <c r="G20" s="74"/>
      <c r="H20" s="74"/>
      <c r="I20" s="74"/>
      <c r="J20" s="75"/>
      <c r="K20" s="54"/>
      <c r="L20" s="54"/>
      <c r="M20" s="54"/>
      <c r="N20" s="54"/>
    </row>
    <row r="23" spans="2:21" x14ac:dyDescent="0.2">
      <c r="B23" s="5"/>
      <c r="C23" s="4" t="s">
        <v>248</v>
      </c>
      <c r="D23" s="33">
        <v>1415.87</v>
      </c>
      <c r="E23" s="5"/>
      <c r="F23" s="5"/>
      <c r="G23" s="5"/>
      <c r="H23" s="5"/>
      <c r="I23" s="5"/>
      <c r="J23" s="5"/>
    </row>
    <row r="24" spans="2:21" ht="63.75" x14ac:dyDescent="0.2">
      <c r="B24" s="5"/>
      <c r="C24" s="4" t="s">
        <v>250</v>
      </c>
      <c r="D24" s="5">
        <v>589.21400000000006</v>
      </c>
      <c r="E24" s="5" t="e">
        <f t="shared" ref="E24:J24" si="2">D24+E7</f>
        <v>#REF!</v>
      </c>
      <c r="F24" s="5" t="e">
        <f t="shared" si="2"/>
        <v>#REF!</v>
      </c>
      <c r="G24" s="5" t="e">
        <f t="shared" si="2"/>
        <v>#REF!</v>
      </c>
      <c r="H24" s="5" t="e">
        <f t="shared" si="2"/>
        <v>#REF!</v>
      </c>
      <c r="I24" s="5" t="e">
        <f t="shared" si="2"/>
        <v>#REF!</v>
      </c>
      <c r="J24" s="5" t="e">
        <f t="shared" si="2"/>
        <v>#REF!</v>
      </c>
      <c r="U24" s="37"/>
    </row>
    <row r="25" spans="2:21" ht="51" x14ac:dyDescent="0.2">
      <c r="B25" s="3"/>
      <c r="C25" s="4" t="s">
        <v>249</v>
      </c>
      <c r="D25" s="34" t="e">
        <f>(D24+D7)/D23</f>
        <v>#REF!</v>
      </c>
      <c r="E25" s="34" t="e">
        <f>E24/$D$23</f>
        <v>#REF!</v>
      </c>
      <c r="F25" s="34" t="e">
        <f t="shared" ref="F25:J25" si="3">F24/$D$23</f>
        <v>#REF!</v>
      </c>
      <c r="G25" s="34" t="e">
        <f t="shared" si="3"/>
        <v>#REF!</v>
      </c>
      <c r="H25" s="34" t="e">
        <f t="shared" si="3"/>
        <v>#REF!</v>
      </c>
      <c r="I25" s="34" t="e">
        <f t="shared" si="3"/>
        <v>#REF!</v>
      </c>
      <c r="J25" s="34" t="e">
        <f t="shared" si="3"/>
        <v>#REF!</v>
      </c>
      <c r="U25" s="37"/>
    </row>
    <row r="26" spans="2:21" x14ac:dyDescent="0.2">
      <c r="U26" s="37"/>
    </row>
    <row r="27" spans="2:21" ht="13.5" thickBot="1" x14ac:dyDescent="0.25">
      <c r="U27" s="37"/>
    </row>
    <row r="28" spans="2:21" ht="13.5" thickBot="1" x14ac:dyDescent="0.25">
      <c r="B28" s="1708" t="s">
        <v>132</v>
      </c>
      <c r="C28" s="1712" t="s">
        <v>133</v>
      </c>
      <c r="D28" s="1712" t="s">
        <v>103</v>
      </c>
      <c r="E28" s="1712" t="s">
        <v>134</v>
      </c>
      <c r="F28" s="1712"/>
      <c r="G28" s="1712"/>
      <c r="H28" s="1712"/>
      <c r="I28" s="1712"/>
      <c r="J28" s="1712"/>
      <c r="U28" s="37"/>
    </row>
    <row r="29" spans="2:21" ht="13.5" thickBot="1" x14ac:dyDescent="0.25">
      <c r="B29" s="1709"/>
      <c r="C29" s="1712"/>
      <c r="D29" s="1713"/>
      <c r="E29" s="27" t="s">
        <v>135</v>
      </c>
      <c r="F29" s="28" t="s">
        <v>136</v>
      </c>
      <c r="G29" s="28" t="s">
        <v>137</v>
      </c>
      <c r="H29" s="28" t="s">
        <v>138</v>
      </c>
      <c r="I29" s="28" t="s">
        <v>139</v>
      </c>
      <c r="J29" s="28" t="s">
        <v>140</v>
      </c>
      <c r="U29" s="37"/>
    </row>
    <row r="30" spans="2:21" ht="168" thickBot="1" x14ac:dyDescent="0.25">
      <c r="B30" s="29">
        <v>1</v>
      </c>
      <c r="C30" s="30" t="s">
        <v>159</v>
      </c>
      <c r="D30" s="31" t="e">
        <f>SUM(E30:J30)</f>
        <v>#REF!</v>
      </c>
      <c r="E30" s="32" t="e">
        <f>#REF!</f>
        <v>#REF!</v>
      </c>
      <c r="F30" s="32" t="e">
        <f>#REF!</f>
        <v>#REF!</v>
      </c>
      <c r="G30" s="32" t="e">
        <f>#REF!</f>
        <v>#REF!</v>
      </c>
      <c r="H30" s="32" t="e">
        <f>#REF!</f>
        <v>#REF!</v>
      </c>
      <c r="I30" s="32" t="e">
        <f>#REF!</f>
        <v>#REF!</v>
      </c>
      <c r="J30" s="32" t="e">
        <f>#REF!</f>
        <v>#REF!</v>
      </c>
      <c r="U30" s="37"/>
    </row>
    <row r="31" spans="2:21" ht="13.5" thickBot="1" x14ac:dyDescent="0.25">
      <c r="B31" s="66"/>
      <c r="C31" s="67" t="s">
        <v>278</v>
      </c>
      <c r="D31" s="31">
        <f>SUM(E31:J31)</f>
        <v>2343900</v>
      </c>
      <c r="E31" s="1720">
        <f>271700+1226800</f>
        <v>1498500</v>
      </c>
      <c r="F31" s="1721"/>
      <c r="G31" s="1721"/>
      <c r="H31" s="1721"/>
      <c r="I31" s="1721"/>
      <c r="J31" s="68">
        <v>845400</v>
      </c>
      <c r="U31" s="37"/>
    </row>
    <row r="32" spans="2:21" ht="13.5" thickBot="1" x14ac:dyDescent="0.25">
      <c r="B32" s="69"/>
      <c r="C32" s="68" t="s">
        <v>279</v>
      </c>
      <c r="D32" s="31">
        <f>SUM(E32:J32)</f>
        <v>1498700</v>
      </c>
      <c r="E32" s="68">
        <v>133900</v>
      </c>
      <c r="F32" s="68">
        <v>168200</v>
      </c>
      <c r="G32" s="68">
        <v>315000</v>
      </c>
      <c r="H32" s="1720">
        <f>1498700-E32-F32-G32</f>
        <v>881600</v>
      </c>
      <c r="I32" s="1721"/>
      <c r="J32" s="1722"/>
      <c r="U32" s="37"/>
    </row>
    <row r="33" spans="2:21" x14ac:dyDescent="0.2">
      <c r="B33" s="62"/>
      <c r="C33" s="63"/>
      <c r="D33" s="64"/>
      <c r="E33" s="65"/>
      <c r="F33" s="65"/>
      <c r="G33" s="65"/>
      <c r="H33" s="65"/>
      <c r="I33" s="65"/>
      <c r="J33" s="65"/>
      <c r="U33" s="37"/>
    </row>
    <row r="34" spans="2:21" x14ac:dyDescent="0.2">
      <c r="B34" s="62"/>
      <c r="C34" s="63"/>
      <c r="D34" s="64"/>
      <c r="E34" s="65"/>
      <c r="F34" s="65"/>
      <c r="G34" s="65"/>
      <c r="H34" s="65"/>
      <c r="I34" s="65"/>
      <c r="J34" s="65"/>
      <c r="U34" s="37"/>
    </row>
    <row r="35" spans="2:21" x14ac:dyDescent="0.2">
      <c r="B35" s="62"/>
      <c r="C35" s="63"/>
      <c r="D35" s="64"/>
      <c r="E35" s="65"/>
      <c r="F35" s="65"/>
      <c r="G35" s="65"/>
      <c r="H35" s="65"/>
      <c r="I35" s="65"/>
      <c r="J35" s="65"/>
      <c r="U35" s="37"/>
    </row>
    <row r="36" spans="2:21" ht="18.75" x14ac:dyDescent="0.3">
      <c r="B36" s="1719" t="s">
        <v>275</v>
      </c>
      <c r="C36" s="1719"/>
      <c r="D36" s="1719"/>
      <c r="E36" s="1719"/>
      <c r="F36" s="1719"/>
      <c r="G36" s="1719"/>
      <c r="H36" s="1719"/>
      <c r="I36" s="1719"/>
      <c r="J36" s="1719"/>
    </row>
    <row r="38" spans="2:21" x14ac:dyDescent="0.2">
      <c r="B38" s="38" t="s">
        <v>0</v>
      </c>
      <c r="C38" s="1716" t="s">
        <v>133</v>
      </c>
      <c r="D38" s="1717" t="s">
        <v>103</v>
      </c>
      <c r="E38" s="1716" t="s">
        <v>134</v>
      </c>
      <c r="F38" s="1716"/>
      <c r="G38" s="1716"/>
      <c r="H38" s="1716"/>
      <c r="I38" s="1716"/>
      <c r="J38" s="1716"/>
    </row>
    <row r="39" spans="2:21" x14ac:dyDescent="0.2">
      <c r="B39" s="38" t="s">
        <v>141</v>
      </c>
      <c r="C39" s="1716"/>
      <c r="D39" s="1718"/>
      <c r="E39" s="39" t="s">
        <v>135</v>
      </c>
      <c r="F39" s="38" t="s">
        <v>136</v>
      </c>
      <c r="G39" s="38" t="s">
        <v>137</v>
      </c>
      <c r="H39" s="38" t="s">
        <v>138</v>
      </c>
      <c r="I39" s="38" t="s">
        <v>139</v>
      </c>
      <c r="J39" s="38" t="s">
        <v>140</v>
      </c>
    </row>
    <row r="40" spans="2:21" ht="165.75" x14ac:dyDescent="0.2">
      <c r="B40" s="40">
        <v>1</v>
      </c>
      <c r="C40" s="41" t="s">
        <v>142</v>
      </c>
      <c r="D40" s="42" t="e">
        <f>SUM(E40:J40)</f>
        <v>#REF!</v>
      </c>
      <c r="E40" s="43" t="e">
        <f>SUM(E41:E58)</f>
        <v>#REF!</v>
      </c>
      <c r="F40" s="43" t="e">
        <f t="shared" ref="F40:J40" si="4">SUM(F41:F58)</f>
        <v>#REF!</v>
      </c>
      <c r="G40" s="43" t="e">
        <f t="shared" si="4"/>
        <v>#REF!</v>
      </c>
      <c r="H40" s="43" t="e">
        <f t="shared" si="4"/>
        <v>#REF!</v>
      </c>
      <c r="I40" s="43" t="e">
        <f t="shared" si="4"/>
        <v>#REF!</v>
      </c>
      <c r="J40" s="43" t="e">
        <f t="shared" si="4"/>
        <v>#REF!</v>
      </c>
    </row>
    <row r="41" spans="2:21" ht="25.5" x14ac:dyDescent="0.2">
      <c r="B41" s="44"/>
      <c r="C41" s="45" t="s">
        <v>43</v>
      </c>
      <c r="D41" s="46" t="e">
        <f>SUM(E41:J41)</f>
        <v>#REF!</v>
      </c>
      <c r="E41" s="47" t="e">
        <f>#REF!</f>
        <v>#REF!</v>
      </c>
      <c r="F41" s="47"/>
      <c r="G41" s="47"/>
      <c r="H41" s="47" t="e">
        <f>#REF!</f>
        <v>#REF!</v>
      </c>
      <c r="I41" s="47" t="e">
        <f>#REF!</f>
        <v>#REF!</v>
      </c>
      <c r="J41" s="47" t="e">
        <f>#REF!+#REF!</f>
        <v>#REF!</v>
      </c>
    </row>
    <row r="42" spans="2:21" ht="13.5" x14ac:dyDescent="0.2">
      <c r="B42" s="44"/>
      <c r="C42" s="45" t="s">
        <v>45</v>
      </c>
      <c r="D42" s="46" t="e">
        <f t="shared" ref="D42:D58" si="5">SUM(E42:J42)</f>
        <v>#REF!</v>
      </c>
      <c r="E42" s="47"/>
      <c r="F42" s="47" t="e">
        <f>#REF!</f>
        <v>#REF!</v>
      </c>
      <c r="G42" s="47" t="e">
        <f>#REF!</f>
        <v>#REF!</v>
      </c>
      <c r="H42" s="47" t="e">
        <f>#REF!</f>
        <v>#REF!</v>
      </c>
      <c r="I42" s="47" t="e">
        <f>#REF!</f>
        <v>#REF!</v>
      </c>
      <c r="J42" s="47"/>
    </row>
    <row r="43" spans="2:21" ht="13.5" x14ac:dyDescent="0.2">
      <c r="B43" s="44"/>
      <c r="C43" s="45" t="s">
        <v>48</v>
      </c>
      <c r="D43" s="46" t="e">
        <f t="shared" si="5"/>
        <v>#REF!</v>
      </c>
      <c r="E43" s="47" t="e">
        <f>#REF!</f>
        <v>#REF!</v>
      </c>
      <c r="F43" s="47" t="e">
        <f>#REF!+#REF!</f>
        <v>#REF!</v>
      </c>
      <c r="G43" s="47" t="e">
        <f>#REF!</f>
        <v>#REF!</v>
      </c>
      <c r="H43" s="47" t="e">
        <f>#REF!</f>
        <v>#REF!</v>
      </c>
      <c r="I43" s="47"/>
      <c r="J43" s="47" t="e">
        <f>#REF!</f>
        <v>#REF!</v>
      </c>
    </row>
    <row r="44" spans="2:21" ht="63.75" x14ac:dyDescent="0.2">
      <c r="B44" s="44"/>
      <c r="C44" s="45" t="s">
        <v>155</v>
      </c>
      <c r="D44" s="46" t="e">
        <f t="shared" si="5"/>
        <v>#REF!</v>
      </c>
      <c r="E44" s="47" t="e">
        <f>#REF!+#REF!+#REF!</f>
        <v>#REF!</v>
      </c>
      <c r="F44" s="47"/>
      <c r="G44" s="47" t="e">
        <f>#REF!</f>
        <v>#REF!</v>
      </c>
      <c r="H44" s="47" t="e">
        <f>#REF!</f>
        <v>#REF!</v>
      </c>
      <c r="I44" s="47" t="e">
        <f>#REF!</f>
        <v>#REF!</v>
      </c>
      <c r="J44" s="47" t="e">
        <f>#REF!</f>
        <v>#REF!</v>
      </c>
    </row>
    <row r="45" spans="2:21" ht="25.5" x14ac:dyDescent="0.2">
      <c r="B45" s="44"/>
      <c r="C45" s="45" t="s">
        <v>52</v>
      </c>
      <c r="D45" s="46" t="e">
        <f t="shared" si="5"/>
        <v>#REF!</v>
      </c>
      <c r="E45" s="47" t="e">
        <f>#REF!</f>
        <v>#REF!</v>
      </c>
      <c r="F45" s="47" t="e">
        <f>#REF!+#REF!</f>
        <v>#REF!</v>
      </c>
      <c r="G45" s="47" t="e">
        <f>#REF!</f>
        <v>#REF!</v>
      </c>
      <c r="H45" s="47" t="e">
        <f>#REF!</f>
        <v>#REF!</v>
      </c>
      <c r="I45" s="47" t="e">
        <f>#REF!</f>
        <v>#REF!</v>
      </c>
      <c r="J45" s="47" t="e">
        <f>#REF!</f>
        <v>#REF!</v>
      </c>
    </row>
    <row r="46" spans="2:21" ht="15.75" x14ac:dyDescent="0.2">
      <c r="B46" s="44"/>
      <c r="C46" s="45" t="s">
        <v>261</v>
      </c>
      <c r="D46" s="46" t="e">
        <f t="shared" si="5"/>
        <v>#REF!</v>
      </c>
      <c r="E46" s="47"/>
      <c r="F46" s="47"/>
      <c r="G46" s="47" t="e">
        <f>#REF!</f>
        <v>#REF!</v>
      </c>
      <c r="H46" s="47"/>
      <c r="I46" s="47"/>
      <c r="J46" s="48"/>
    </row>
    <row r="47" spans="2:21" ht="38.25" x14ac:dyDescent="0.2">
      <c r="B47" s="6"/>
      <c r="C47" s="35" t="s">
        <v>89</v>
      </c>
      <c r="D47" s="46" t="e">
        <f t="shared" si="5"/>
        <v>#REF!</v>
      </c>
      <c r="E47" s="49" t="e">
        <f>#REF!</f>
        <v>#REF!</v>
      </c>
      <c r="F47" s="49"/>
      <c r="G47" s="49"/>
      <c r="H47" s="49"/>
      <c r="I47" s="49"/>
      <c r="J47" s="49"/>
    </row>
    <row r="48" spans="2:21" ht="25.5" x14ac:dyDescent="0.2">
      <c r="B48" s="6"/>
      <c r="C48" s="35" t="s">
        <v>253</v>
      </c>
      <c r="D48" s="46" t="e">
        <f t="shared" si="5"/>
        <v>#REF!</v>
      </c>
      <c r="E48" s="49" t="e">
        <f>#REF!+#REF!</f>
        <v>#REF!</v>
      </c>
      <c r="F48" s="49"/>
      <c r="G48" s="49"/>
      <c r="H48" s="49"/>
      <c r="I48" s="49"/>
      <c r="J48" s="49"/>
    </row>
    <row r="49" spans="2:14" ht="25.5" x14ac:dyDescent="0.2">
      <c r="B49" s="6"/>
      <c r="C49" s="35" t="s">
        <v>147</v>
      </c>
      <c r="D49" s="46" t="e">
        <f t="shared" si="5"/>
        <v>#REF!</v>
      </c>
      <c r="E49" s="49"/>
      <c r="F49" s="49" t="e">
        <f>#REF!</f>
        <v>#REF!</v>
      </c>
      <c r="G49" s="49"/>
      <c r="H49" s="49"/>
      <c r="I49" s="49"/>
      <c r="J49" s="49"/>
    </row>
    <row r="50" spans="2:14" ht="25.5" x14ac:dyDescent="0.2">
      <c r="B50" s="6"/>
      <c r="C50" s="35" t="s">
        <v>254</v>
      </c>
      <c r="D50" s="46" t="e">
        <f t="shared" si="5"/>
        <v>#REF!</v>
      </c>
      <c r="E50" s="49"/>
      <c r="F50" s="49" t="e">
        <f>#REF!</f>
        <v>#REF!</v>
      </c>
      <c r="G50" s="49"/>
      <c r="H50" s="49"/>
      <c r="I50" s="49"/>
      <c r="J50" s="49"/>
    </row>
    <row r="51" spans="2:14" ht="13.5" x14ac:dyDescent="0.2">
      <c r="B51" s="6"/>
      <c r="C51" s="51" t="s">
        <v>255</v>
      </c>
      <c r="D51" s="46" t="e">
        <f t="shared" si="5"/>
        <v>#REF!</v>
      </c>
      <c r="E51" s="49"/>
      <c r="F51" s="49"/>
      <c r="G51" s="49" t="e">
        <f>#REF!</f>
        <v>#REF!</v>
      </c>
      <c r="H51" s="49"/>
      <c r="I51" s="49"/>
      <c r="J51" s="49"/>
    </row>
    <row r="52" spans="2:14" ht="13.5" x14ac:dyDescent="0.2">
      <c r="B52" s="6"/>
      <c r="C52" s="35" t="s">
        <v>257</v>
      </c>
      <c r="D52" s="46" t="e">
        <f t="shared" si="5"/>
        <v>#REF!</v>
      </c>
      <c r="E52" s="49"/>
      <c r="F52" s="49"/>
      <c r="G52" s="49" t="e">
        <f>#REF!</f>
        <v>#REF!</v>
      </c>
      <c r="H52" s="49"/>
      <c r="I52" s="49"/>
      <c r="J52" s="49"/>
    </row>
    <row r="53" spans="2:14" ht="13.5" x14ac:dyDescent="0.2">
      <c r="B53" s="6"/>
      <c r="C53" s="51" t="s">
        <v>258</v>
      </c>
      <c r="D53" s="46" t="e">
        <f t="shared" si="5"/>
        <v>#REF!</v>
      </c>
      <c r="E53" s="49"/>
      <c r="F53" s="49"/>
      <c r="G53" s="49" t="e">
        <f>#REF!</f>
        <v>#REF!</v>
      </c>
      <c r="H53" s="49"/>
      <c r="I53" s="49"/>
      <c r="J53" s="49"/>
    </row>
    <row r="54" spans="2:14" ht="13.5" x14ac:dyDescent="0.2">
      <c r="B54" s="6"/>
      <c r="C54" s="51" t="s">
        <v>260</v>
      </c>
      <c r="D54" s="46" t="e">
        <f t="shared" si="5"/>
        <v>#REF!</v>
      </c>
      <c r="E54" s="49"/>
      <c r="F54" s="49"/>
      <c r="G54" s="49" t="e">
        <f>#REF!</f>
        <v>#REF!</v>
      </c>
      <c r="H54" s="49"/>
      <c r="I54" s="49"/>
      <c r="J54" s="49"/>
    </row>
    <row r="55" spans="2:14" ht="25.5" x14ac:dyDescent="0.2">
      <c r="B55" s="6"/>
      <c r="C55" s="51" t="s">
        <v>264</v>
      </c>
      <c r="D55" s="46" t="e">
        <f t="shared" si="5"/>
        <v>#REF!</v>
      </c>
      <c r="E55" s="49"/>
      <c r="F55" s="49"/>
      <c r="G55" s="49"/>
      <c r="H55" s="49" t="e">
        <f>#REF!</f>
        <v>#REF!</v>
      </c>
      <c r="I55" s="49" t="e">
        <f>#REF!</f>
        <v>#REF!</v>
      </c>
      <c r="J55" s="49"/>
    </row>
    <row r="56" spans="2:14" ht="51" x14ac:dyDescent="0.2">
      <c r="B56" s="6"/>
      <c r="C56" s="51" t="s">
        <v>271</v>
      </c>
      <c r="D56" s="46" t="e">
        <f t="shared" si="5"/>
        <v>#REF!</v>
      </c>
      <c r="E56" s="49"/>
      <c r="F56" s="49"/>
      <c r="G56" s="49"/>
      <c r="H56" s="49"/>
      <c r="I56" s="49"/>
      <c r="J56" s="49" t="e">
        <f>#REF!</f>
        <v>#REF!</v>
      </c>
    </row>
    <row r="57" spans="2:14" ht="38.25" x14ac:dyDescent="0.2">
      <c r="B57" s="6"/>
      <c r="C57" s="51" t="s">
        <v>268</v>
      </c>
      <c r="D57" s="46" t="e">
        <f t="shared" si="5"/>
        <v>#REF!</v>
      </c>
      <c r="E57" s="49"/>
      <c r="F57" s="49"/>
      <c r="G57" s="49"/>
      <c r="H57" s="49"/>
      <c r="I57" s="49"/>
      <c r="J57" s="49" t="e">
        <f>#REF!</f>
        <v>#REF!</v>
      </c>
    </row>
    <row r="58" spans="2:14" ht="13.5" x14ac:dyDescent="0.2">
      <c r="B58" s="36"/>
      <c r="C58" s="52" t="s">
        <v>269</v>
      </c>
      <c r="D58" s="46" t="e">
        <f t="shared" si="5"/>
        <v>#REF!</v>
      </c>
      <c r="E58" s="49"/>
      <c r="F58" s="49"/>
      <c r="G58" s="49"/>
      <c r="H58" s="49"/>
      <c r="I58" s="49"/>
      <c r="J58" s="49" t="e">
        <f>#REF!</f>
        <v>#REF!</v>
      </c>
    </row>
    <row r="59" spans="2:14" ht="13.5" thickBot="1" x14ac:dyDescent="0.25"/>
    <row r="60" spans="2:14" ht="13.5" thickBot="1" x14ac:dyDescent="0.25">
      <c r="B60" s="1708" t="s">
        <v>132</v>
      </c>
      <c r="C60" s="1710" t="s">
        <v>280</v>
      </c>
      <c r="D60" s="1712" t="s">
        <v>103</v>
      </c>
      <c r="E60" s="1712" t="s">
        <v>134</v>
      </c>
      <c r="F60" s="1712"/>
      <c r="G60" s="1712"/>
      <c r="H60" s="1712"/>
      <c r="I60" s="1712"/>
      <c r="J60" s="1712"/>
    </row>
    <row r="61" spans="2:14" ht="13.5" thickBot="1" x14ac:dyDescent="0.25">
      <c r="B61" s="1709"/>
      <c r="C61" s="1711"/>
      <c r="D61" s="1713"/>
      <c r="E61" s="27" t="s">
        <v>135</v>
      </c>
      <c r="F61" s="61" t="s">
        <v>136</v>
      </c>
      <c r="G61" s="61" t="s">
        <v>137</v>
      </c>
      <c r="H61" s="61" t="s">
        <v>138</v>
      </c>
      <c r="I61" s="61" t="s">
        <v>139</v>
      </c>
      <c r="J61" s="61" t="s">
        <v>140</v>
      </c>
    </row>
    <row r="62" spans="2:14" ht="168" thickBot="1" x14ac:dyDescent="0.25">
      <c r="B62" s="29">
        <v>1</v>
      </c>
      <c r="C62" s="30" t="s">
        <v>159</v>
      </c>
      <c r="D62" s="31" t="e">
        <f>SUM(E62:J62)</f>
        <v>#REF!</v>
      </c>
      <c r="E62" s="32" t="e">
        <f>#REF!</f>
        <v>#REF!</v>
      </c>
      <c r="F62" s="32" t="e">
        <f>#REF!</f>
        <v>#REF!</v>
      </c>
      <c r="G62" s="32" t="e">
        <f>#REF!</f>
        <v>#REF!</v>
      </c>
      <c r="H62" s="32" t="e">
        <f>#REF!</f>
        <v>#REF!</v>
      </c>
      <c r="I62" s="32" t="e">
        <f>#REF!</f>
        <v>#REF!</v>
      </c>
      <c r="J62" s="32" t="e">
        <f>#REF!</f>
        <v>#REF!</v>
      </c>
    </row>
    <row r="63" spans="2:14" ht="13.5" thickBot="1" x14ac:dyDescent="0.25"/>
    <row r="64" spans="2:14" ht="16.5" thickBot="1" x14ac:dyDescent="0.25">
      <c r="B64" s="1701" t="s">
        <v>333</v>
      </c>
      <c r="C64" s="1702"/>
      <c r="D64" s="1702"/>
      <c r="E64" s="1702"/>
      <c r="F64" s="1702"/>
      <c r="G64" s="1702"/>
      <c r="H64" s="1702"/>
      <c r="I64" s="1702"/>
      <c r="J64" s="1703"/>
      <c r="K64" s="80"/>
      <c r="L64" s="80"/>
      <c r="M64" s="80"/>
      <c r="N64" s="80"/>
    </row>
    <row r="65" spans="2:14" s="79" customFormat="1" x14ac:dyDescent="0.2">
      <c r="B65" s="90"/>
      <c r="C65" s="1706" t="s">
        <v>43</v>
      </c>
      <c r="D65" s="1707"/>
      <c r="E65" s="91" t="s">
        <v>323</v>
      </c>
      <c r="F65" s="91" t="s">
        <v>302</v>
      </c>
      <c r="G65" s="91"/>
      <c r="H65" s="91" t="s">
        <v>336</v>
      </c>
      <c r="I65" s="91"/>
      <c r="J65" s="92" t="s">
        <v>337</v>
      </c>
      <c r="M65" s="81"/>
      <c r="N65" s="81"/>
    </row>
    <row r="66" spans="2:14" s="79" customFormat="1" x14ac:dyDescent="0.2">
      <c r="B66" s="83"/>
      <c r="C66" s="1704" t="s">
        <v>45</v>
      </c>
      <c r="D66" s="1705"/>
      <c r="E66" s="77" t="s">
        <v>318</v>
      </c>
      <c r="F66" s="81" t="s">
        <v>319</v>
      </c>
      <c r="G66" s="76" t="s">
        <v>324</v>
      </c>
      <c r="H66" s="76" t="s">
        <v>303</v>
      </c>
      <c r="I66" s="76"/>
      <c r="J66" s="84"/>
      <c r="M66" s="81"/>
      <c r="N66" s="81"/>
    </row>
    <row r="67" spans="2:14" s="79" customFormat="1" x14ac:dyDescent="0.2">
      <c r="B67" s="83"/>
      <c r="C67" s="1704" t="s">
        <v>48</v>
      </c>
      <c r="D67" s="1705"/>
      <c r="E67" s="78" t="s">
        <v>313</v>
      </c>
      <c r="F67" s="78" t="s">
        <v>311</v>
      </c>
      <c r="G67" s="77" t="s">
        <v>335</v>
      </c>
      <c r="H67" s="77" t="s">
        <v>308</v>
      </c>
      <c r="I67" s="93" t="s">
        <v>332</v>
      </c>
      <c r="J67" s="95" t="s">
        <v>304</v>
      </c>
      <c r="M67" s="81"/>
      <c r="N67" s="81"/>
    </row>
    <row r="68" spans="2:14" s="79" customFormat="1" ht="42.75" customHeight="1" x14ac:dyDescent="0.2">
      <c r="B68" s="83"/>
      <c r="C68" s="1704" t="s">
        <v>155</v>
      </c>
      <c r="D68" s="1705"/>
      <c r="E68" s="77" t="s">
        <v>315</v>
      </c>
      <c r="F68" s="76" t="s">
        <v>320</v>
      </c>
      <c r="G68" s="76" t="s">
        <v>326</v>
      </c>
      <c r="H68" s="76"/>
      <c r="I68" s="76"/>
      <c r="J68" s="84"/>
      <c r="M68" s="81"/>
      <c r="N68" s="81"/>
    </row>
    <row r="69" spans="2:14" s="79" customFormat="1" x14ac:dyDescent="0.2">
      <c r="B69" s="83"/>
      <c r="C69" s="1704" t="s">
        <v>52</v>
      </c>
      <c r="D69" s="1705"/>
      <c r="E69" s="76" t="s">
        <v>310</v>
      </c>
      <c r="F69" s="78" t="s">
        <v>317</v>
      </c>
      <c r="G69" s="78" t="s">
        <v>322</v>
      </c>
      <c r="H69" s="78" t="s">
        <v>327</v>
      </c>
      <c r="I69" s="78" t="s">
        <v>329</v>
      </c>
      <c r="J69" s="85" t="s">
        <v>307</v>
      </c>
      <c r="M69" s="81"/>
      <c r="N69" s="81"/>
    </row>
    <row r="70" spans="2:14" s="79" customFormat="1" x14ac:dyDescent="0.2">
      <c r="B70" s="83"/>
      <c r="C70" s="1704" t="s">
        <v>261</v>
      </c>
      <c r="D70" s="1705"/>
      <c r="E70" s="77" t="s">
        <v>316</v>
      </c>
      <c r="F70" s="76"/>
      <c r="G70" s="76"/>
      <c r="H70" s="76"/>
      <c r="I70" s="76"/>
      <c r="J70" s="84"/>
      <c r="M70" s="81"/>
      <c r="N70" s="81"/>
    </row>
    <row r="71" spans="2:14" s="79" customFormat="1" ht="26.25" customHeight="1" x14ac:dyDescent="0.2">
      <c r="B71" s="83"/>
      <c r="C71" s="1704" t="s">
        <v>89</v>
      </c>
      <c r="D71" s="1705"/>
      <c r="E71" s="77" t="s">
        <v>334</v>
      </c>
      <c r="F71" s="94"/>
      <c r="G71" s="78"/>
      <c r="H71" s="78"/>
      <c r="I71" s="78"/>
      <c r="J71" s="85"/>
      <c r="M71" s="81"/>
      <c r="N71" s="81"/>
    </row>
    <row r="72" spans="2:14" s="79" customFormat="1" x14ac:dyDescent="0.2">
      <c r="B72" s="83"/>
      <c r="C72" s="1704" t="s">
        <v>253</v>
      </c>
      <c r="D72" s="1705"/>
      <c r="E72" s="77" t="s">
        <v>306</v>
      </c>
      <c r="F72" s="77" t="s">
        <v>305</v>
      </c>
      <c r="G72" s="78"/>
      <c r="H72" s="78"/>
      <c r="I72" s="78"/>
      <c r="J72" s="85"/>
      <c r="M72" s="81"/>
      <c r="N72" s="81"/>
    </row>
    <row r="73" spans="2:14" s="79" customFormat="1" ht="27.75" customHeight="1" x14ac:dyDescent="0.2">
      <c r="B73" s="83"/>
      <c r="C73" s="1704" t="s">
        <v>147</v>
      </c>
      <c r="D73" s="1705"/>
      <c r="E73" s="77" t="s">
        <v>309</v>
      </c>
      <c r="F73" s="78"/>
      <c r="G73" s="78"/>
      <c r="H73" s="78"/>
      <c r="I73" s="78"/>
      <c r="J73" s="85"/>
      <c r="M73" s="81"/>
      <c r="N73" s="81"/>
    </row>
    <row r="74" spans="2:14" s="79" customFormat="1" ht="28.5" customHeight="1" x14ac:dyDescent="0.2">
      <c r="B74" s="83"/>
      <c r="C74" s="1704" t="s">
        <v>254</v>
      </c>
      <c r="D74" s="1705"/>
      <c r="E74" s="77" t="s">
        <v>287</v>
      </c>
      <c r="F74" s="78"/>
      <c r="G74" s="78"/>
      <c r="H74" s="78"/>
      <c r="I74" s="78"/>
      <c r="J74" s="85"/>
      <c r="M74" s="81"/>
      <c r="N74" s="81"/>
    </row>
    <row r="75" spans="2:14" s="79" customFormat="1" x14ac:dyDescent="0.2">
      <c r="B75" s="83"/>
      <c r="C75" s="1704" t="s">
        <v>255</v>
      </c>
      <c r="D75" s="1705"/>
      <c r="E75" s="77" t="s">
        <v>312</v>
      </c>
      <c r="F75" s="78"/>
      <c r="G75" s="78"/>
      <c r="H75" s="78"/>
      <c r="I75" s="78"/>
      <c r="J75" s="85"/>
      <c r="M75" s="81"/>
      <c r="N75" s="81"/>
    </row>
    <row r="76" spans="2:14" s="79" customFormat="1" x14ac:dyDescent="0.2">
      <c r="B76" s="83"/>
      <c r="C76" s="1704" t="s">
        <v>257</v>
      </c>
      <c r="D76" s="1705"/>
      <c r="E76" s="77" t="s">
        <v>313</v>
      </c>
      <c r="F76" s="78"/>
      <c r="G76" s="78"/>
      <c r="H76" s="78"/>
      <c r="I76" s="78"/>
      <c r="J76" s="85"/>
      <c r="M76" s="81"/>
      <c r="N76" s="81"/>
    </row>
    <row r="77" spans="2:14" s="79" customFormat="1" x14ac:dyDescent="0.2">
      <c r="B77" s="83"/>
      <c r="C77" s="1704" t="s">
        <v>258</v>
      </c>
      <c r="D77" s="1705"/>
      <c r="E77" s="77" t="s">
        <v>287</v>
      </c>
      <c r="F77" s="78"/>
      <c r="G77" s="78"/>
      <c r="H77" s="78"/>
      <c r="I77" s="78"/>
      <c r="J77" s="85"/>
      <c r="M77" s="81"/>
      <c r="N77" s="81"/>
    </row>
    <row r="78" spans="2:14" s="79" customFormat="1" x14ac:dyDescent="0.2">
      <c r="B78" s="83"/>
      <c r="C78" s="1704" t="s">
        <v>260</v>
      </c>
      <c r="D78" s="1705"/>
      <c r="E78" s="77" t="s">
        <v>314</v>
      </c>
      <c r="F78" s="78"/>
      <c r="G78" s="78"/>
      <c r="H78" s="78"/>
      <c r="I78" s="78"/>
      <c r="J78" s="85"/>
      <c r="M78" s="81"/>
      <c r="N78" s="81"/>
    </row>
    <row r="79" spans="2:14" s="79" customFormat="1" x14ac:dyDescent="0.2">
      <c r="B79" s="83"/>
      <c r="C79" s="1704" t="s">
        <v>264</v>
      </c>
      <c r="D79" s="1705"/>
      <c r="E79" s="77" t="s">
        <v>325</v>
      </c>
      <c r="G79" s="77" t="s">
        <v>321</v>
      </c>
      <c r="H79" s="78"/>
      <c r="I79" s="78"/>
      <c r="J79" s="85"/>
      <c r="M79" s="81"/>
      <c r="N79" s="81"/>
    </row>
    <row r="80" spans="2:14" s="79" customFormat="1" ht="44.25" customHeight="1" x14ac:dyDescent="0.2">
      <c r="B80" s="83"/>
      <c r="C80" s="1704" t="s">
        <v>271</v>
      </c>
      <c r="D80" s="1705"/>
      <c r="E80" s="77" t="s">
        <v>330</v>
      </c>
      <c r="F80" s="78"/>
      <c r="G80" s="78"/>
      <c r="H80" s="78"/>
      <c r="I80" s="78"/>
      <c r="J80" s="85"/>
      <c r="M80" s="81"/>
      <c r="N80" s="81"/>
    </row>
    <row r="81" spans="2:15" s="79" customFormat="1" ht="29.25" customHeight="1" x14ac:dyDescent="0.2">
      <c r="B81" s="83"/>
      <c r="C81" s="1704" t="s">
        <v>268</v>
      </c>
      <c r="D81" s="1705"/>
      <c r="E81" s="77" t="s">
        <v>331</v>
      </c>
      <c r="F81" s="78"/>
      <c r="G81" s="78"/>
      <c r="H81" s="78"/>
      <c r="I81" s="78"/>
      <c r="J81" s="85"/>
      <c r="M81" s="81"/>
      <c r="N81" s="81"/>
    </row>
    <row r="82" spans="2:15" ht="13.5" thickBot="1" x14ac:dyDescent="0.25">
      <c r="B82" s="86"/>
      <c r="C82" s="1699" t="s">
        <v>269</v>
      </c>
      <c r="D82" s="1700"/>
      <c r="E82" s="87" t="s">
        <v>328</v>
      </c>
      <c r="F82" s="88"/>
      <c r="G82" s="88"/>
      <c r="H82" s="88"/>
      <c r="I82" s="88"/>
      <c r="J82" s="89"/>
      <c r="M82" s="82"/>
      <c r="N82" s="82"/>
      <c r="O82" s="37"/>
    </row>
    <row r="90" spans="2:15" ht="13.5" thickBot="1" x14ac:dyDescent="0.25"/>
    <row r="91" spans="2:15" ht="13.5" thickBot="1" x14ac:dyDescent="0.25">
      <c r="C91" s="177">
        <v>100</v>
      </c>
      <c r="D91" s="178">
        <v>2018</v>
      </c>
      <c r="E91" s="178">
        <v>2019</v>
      </c>
      <c r="F91" s="178">
        <v>2020</v>
      </c>
      <c r="G91" s="178">
        <v>2021</v>
      </c>
      <c r="H91" s="178">
        <v>2022</v>
      </c>
      <c r="I91" s="178">
        <v>2023</v>
      </c>
      <c r="J91" s="178">
        <v>2024</v>
      </c>
    </row>
    <row r="92" spans="2:15" ht="13.5" thickBot="1" x14ac:dyDescent="0.25">
      <c r="C92" s="177">
        <v>113.29</v>
      </c>
      <c r="D92" s="178">
        <v>50.98</v>
      </c>
      <c r="E92" s="178">
        <f t="shared" ref="E92:J92" si="6">D92+E96</f>
        <v>58.674999999999997</v>
      </c>
      <c r="F92" s="178">
        <f t="shared" si="6"/>
        <v>64.295000000000002</v>
      </c>
      <c r="G92" s="178">
        <f t="shared" si="6"/>
        <v>70.150999999999996</v>
      </c>
      <c r="H92" s="178">
        <f t="shared" si="6"/>
        <v>79.405999999999992</v>
      </c>
      <c r="I92" s="178">
        <f t="shared" si="6"/>
        <v>87.305999999999997</v>
      </c>
      <c r="J92" s="178">
        <f t="shared" si="6"/>
        <v>96.935999999999993</v>
      </c>
    </row>
    <row r="94" spans="2:15" x14ac:dyDescent="0.2">
      <c r="D94" s="179">
        <f>D92*C91/C92</f>
        <v>44.999558654779769</v>
      </c>
      <c r="E94" s="179">
        <f>E92*C91/C92</f>
        <v>51.791861594138929</v>
      </c>
      <c r="F94" s="179">
        <f>F92*C91/C92</f>
        <v>56.752581869538346</v>
      </c>
      <c r="G94" s="179">
        <f>G92*C91/C92</f>
        <v>61.921617088886919</v>
      </c>
      <c r="H94" s="179">
        <f>H92*C91/C92</f>
        <v>70.090917115367631</v>
      </c>
      <c r="I94" s="179">
        <f>I92*C91/C92</f>
        <v>77.06417159502162</v>
      </c>
      <c r="J94" s="179">
        <f>J92*C91/C92</f>
        <v>85.564480536675774</v>
      </c>
    </row>
    <row r="95" spans="2:15" ht="13.5" thickBot="1" x14ac:dyDescent="0.25"/>
    <row r="96" spans="2:15" ht="13.5" thickBot="1" x14ac:dyDescent="0.25">
      <c r="E96" s="178">
        <v>7.6950000000000003</v>
      </c>
      <c r="F96" s="178">
        <v>5.62</v>
      </c>
      <c r="G96" s="178">
        <v>5.8559999999999999</v>
      </c>
      <c r="H96" s="178">
        <v>9.2550000000000008</v>
      </c>
      <c r="I96" s="178">
        <v>7.9</v>
      </c>
      <c r="J96" s="178">
        <v>9.6300000000000008</v>
      </c>
    </row>
  </sheetData>
  <mergeCells count="40">
    <mergeCell ref="B2:J2"/>
    <mergeCell ref="B3:J3"/>
    <mergeCell ref="C5:C6"/>
    <mergeCell ref="D5:D6"/>
    <mergeCell ref="E5:J5"/>
    <mergeCell ref="E60:J60"/>
    <mergeCell ref="N9:O9"/>
    <mergeCell ref="C38:C39"/>
    <mergeCell ref="D38:D39"/>
    <mergeCell ref="E38:J38"/>
    <mergeCell ref="B36:J36"/>
    <mergeCell ref="B28:B29"/>
    <mergeCell ref="C28:C29"/>
    <mergeCell ref="D28:D29"/>
    <mergeCell ref="E28:J28"/>
    <mergeCell ref="E31:I31"/>
    <mergeCell ref="H32:J32"/>
    <mergeCell ref="B16:N16"/>
    <mergeCell ref="C71:D71"/>
    <mergeCell ref="C65:D65"/>
    <mergeCell ref="C66:D66"/>
    <mergeCell ref="B60:B61"/>
    <mergeCell ref="C60:C61"/>
    <mergeCell ref="D60:D61"/>
    <mergeCell ref="C82:D82"/>
    <mergeCell ref="B64:J64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</mergeCells>
  <pageMargins left="0.31496062992125984" right="0.31496062992125984" top="0.55118110236220474" bottom="0.35433070866141736" header="0.31496062992125984" footer="0.31496062992125984"/>
  <pageSetup paperSize="9" scale="63" fitToHeight="0" orientation="portrait" verticalDpi="200" r:id="rId1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Таблица № 1</vt:lpstr>
      <vt:lpstr>Таблица № 2</vt:lpstr>
      <vt:lpstr>Таблица №3</vt:lpstr>
      <vt:lpstr>Таблица № 4</vt:lpstr>
      <vt:lpstr>Таблица №5</vt:lpstr>
      <vt:lpstr>Таблица №6</vt:lpstr>
      <vt:lpstr>Таблица № 7</vt:lpstr>
      <vt:lpstr>свод</vt:lpstr>
      <vt:lpstr>'Таблица № 1'!Заголовки_для_печати</vt:lpstr>
      <vt:lpstr>свод!Область_печати</vt:lpstr>
      <vt:lpstr>'Таблица № 1'!Область_печати</vt:lpstr>
      <vt:lpstr>'Таблица №3'!Область_печати</vt:lpstr>
      <vt:lpstr>'Таблица №5'!Область_печати</vt:lpstr>
      <vt:lpstr>'Таблица №6'!Область_печати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Чепелюк Денис Александрович</cp:lastModifiedBy>
  <cp:lastPrinted>2019-03-14T23:45:13Z</cp:lastPrinted>
  <dcterms:created xsi:type="dcterms:W3CDTF">2018-08-23T00:48:31Z</dcterms:created>
  <dcterms:modified xsi:type="dcterms:W3CDTF">2019-04-15T04:56:49Z</dcterms:modified>
</cp:coreProperties>
</file>